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ELAN 23-24\"/>
    </mc:Choice>
  </mc:AlternateContent>
  <xr:revisionPtr revIDLastSave="0" documentId="8_{13DF46AF-96D8-481B-8975-4CABCDB25C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der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" l="1"/>
  <c r="P26" i="1" s="1"/>
  <c r="O34" i="1" l="1"/>
  <c r="P34" i="1" s="1"/>
  <c r="O29" i="1"/>
  <c r="P29" i="1" s="1"/>
  <c r="O27" i="1"/>
  <c r="P27" i="1" s="1"/>
  <c r="O25" i="1"/>
  <c r="P25" i="1" s="1"/>
  <c r="O23" i="1"/>
  <c r="P23" i="1" s="1"/>
  <c r="O22" i="1"/>
  <c r="O43" i="1" l="1"/>
  <c r="P43" i="1" s="1"/>
  <c r="O44" i="1" l="1"/>
  <c r="P44" i="1" s="1"/>
  <c r="O45" i="1" l="1"/>
  <c r="P45" i="1" s="1"/>
  <c r="O55" i="1" l="1"/>
  <c r="P55" i="1" s="1"/>
  <c r="P22" i="1" l="1"/>
  <c r="O35" i="1" l="1"/>
  <c r="P35" i="1" s="1"/>
  <c r="P46" i="1" l="1"/>
  <c r="O56" i="1" l="1"/>
  <c r="P56" i="1" s="1"/>
  <c r="O57" i="1" l="1"/>
  <c r="P57" i="1" s="1"/>
  <c r="O54" i="1"/>
  <c r="P54" i="1" s="1"/>
  <c r="O53" i="1"/>
  <c r="P53" i="1" s="1"/>
  <c r="O42" i="1" l="1"/>
  <c r="P42" i="1" s="1"/>
  <c r="O17" i="1" l="1"/>
  <c r="P17" i="1" s="1"/>
  <c r="P60" i="1" s="1"/>
  <c r="P62" i="1" l="1"/>
</calcChain>
</file>

<file path=xl/sharedStrings.xml><?xml version="1.0" encoding="utf-8"?>
<sst xmlns="http://schemas.openxmlformats.org/spreadsheetml/2006/main" count="76" uniqueCount="67">
  <si>
    <t>Model</t>
  </si>
  <si>
    <t>ADDRESS</t>
  </si>
  <si>
    <t>CITY</t>
  </si>
  <si>
    <t>Plate</t>
  </si>
  <si>
    <t>TOTAL  $$</t>
  </si>
  <si>
    <t>PHONE #</t>
  </si>
  <si>
    <t>PROVINCE</t>
  </si>
  <si>
    <t>SHIPPING &amp; HANDLING</t>
  </si>
  <si>
    <t>CONTACT PERSON</t>
  </si>
  <si>
    <t>CREDIT CARD INFO</t>
  </si>
  <si>
    <t>NAME ON CARD</t>
  </si>
  <si>
    <t>EXPIRATION DATE</t>
  </si>
  <si>
    <t>CARD NO.</t>
  </si>
  <si>
    <t>VISA</t>
  </si>
  <si>
    <t>MASTERCARD</t>
  </si>
  <si>
    <t>DATE ORDERED</t>
  </si>
  <si>
    <t>PURCHASER'S SIGNATURE</t>
  </si>
  <si>
    <t>CREDIT CARD HOLDER SIGNATURE</t>
  </si>
  <si>
    <t>TERMS &amp; CONDITIONS</t>
  </si>
  <si>
    <t>QTY</t>
  </si>
  <si>
    <t>Value</t>
  </si>
  <si>
    <t>TOTAL</t>
  </si>
  <si>
    <r>
      <rPr>
        <b/>
        <sz val="10"/>
        <rFont val="Arial"/>
        <family val="2"/>
      </rPr>
      <t xml:space="preserve">SKI CLUB:   </t>
    </r>
    <r>
      <rPr>
        <b/>
        <sz val="11"/>
        <rFont val="Arial"/>
        <family val="2"/>
        <charset val="238"/>
      </rPr>
      <t xml:space="preserve">          </t>
    </r>
    <r>
      <rPr>
        <sz val="11"/>
        <rFont val="Arial"/>
        <family val="2"/>
      </rPr>
      <t>NAME</t>
    </r>
  </si>
  <si>
    <t>TOTAL before tax</t>
  </si>
  <si>
    <t>Taxes will be applied upon shipping.</t>
  </si>
  <si>
    <t>S K I S</t>
  </si>
  <si>
    <t>PRS</t>
  </si>
  <si>
    <t>B I N D I N G S</t>
  </si>
  <si>
    <t>Min Purchase Order: 1 pair of skis</t>
  </si>
  <si>
    <t>Max Purchase Orderr: 2 pairs of skis, bindings and poles in each discipline</t>
  </si>
  <si>
    <t>B A G S</t>
  </si>
  <si>
    <t>SKI BAG 1 PAIR</t>
  </si>
  <si>
    <t>SKI BAG 2 PAIRS</t>
  </si>
  <si>
    <t>PCS</t>
  </si>
  <si>
    <t>3-STAR</t>
  </si>
  <si>
    <t>Sponsorship Price</t>
  </si>
  <si>
    <t>Club Price</t>
  </si>
  <si>
    <t>1-STAR</t>
  </si>
  <si>
    <r>
      <t>INDICATE YOUR LEVEL HERE with an "</t>
    </r>
    <r>
      <rPr>
        <b/>
        <sz val="11"/>
        <color rgb="FFFFFF00"/>
        <rFont val="Arial"/>
        <family val="2"/>
      </rPr>
      <t>X</t>
    </r>
    <r>
      <rPr>
        <b/>
        <sz val="11"/>
        <color theme="0"/>
        <rFont val="Arial"/>
        <family val="2"/>
      </rPr>
      <t>"  &gt;&gt;&gt;&gt;</t>
    </r>
  </si>
  <si>
    <t>RCX Plate</t>
  </si>
  <si>
    <t>ER 11.0</t>
  </si>
  <si>
    <t>CLUB</t>
  </si>
  <si>
    <t>MEMBER</t>
  </si>
  <si>
    <t>Price list valid for Racers in Ski Clubs only</t>
  </si>
  <si>
    <t>SLX TEAM Plate</t>
  </si>
  <si>
    <t>EP 11.5 DUO</t>
  </si>
  <si>
    <t>GSX TEAM Plate</t>
  </si>
  <si>
    <r>
      <rPr>
        <b/>
        <sz val="10"/>
        <rFont val="Arial"/>
        <family val="2"/>
      </rPr>
      <t xml:space="preserve">ATHLETE:            </t>
    </r>
    <r>
      <rPr>
        <sz val="11"/>
        <rFont val="Arial"/>
        <family val="2"/>
        <charset val="238"/>
      </rPr>
      <t>NAME</t>
    </r>
  </si>
  <si>
    <t>ORDER FORM &amp; PRICE LIST</t>
  </si>
  <si>
    <t>Valid since: Jan 15 2014</t>
  </si>
  <si>
    <t>JUNIOR RACE</t>
  </si>
  <si>
    <t>POSTAL CODE</t>
  </si>
  <si>
    <t>FX SGJ Plate</t>
  </si>
  <si>
    <t>RETAIL</t>
  </si>
  <si>
    <t>RACE CENTRE &amp; SHIP TO:</t>
  </si>
  <si>
    <t>SKI BAG 5 PAIRS w wheels</t>
  </si>
  <si>
    <t>RACE BACK PACK</t>
  </si>
  <si>
    <t>RACE TRAVEL BAG</t>
  </si>
  <si>
    <t>ER 14.0 FF</t>
  </si>
  <si>
    <t>ER 11.0 FF</t>
  </si>
  <si>
    <t>RC ACE QS</t>
  </si>
  <si>
    <t>ELAN SKIS 2023/24</t>
  </si>
  <si>
    <t>WCR 14.0</t>
  </si>
  <si>
    <t>WCR TEAM</t>
  </si>
  <si>
    <t>EL 7.5 GW</t>
  </si>
  <si>
    <t>EL 4.5 GW S</t>
  </si>
  <si>
    <t>EL 7.5 GW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</si>
</sst>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$&quot;#,##0.00_);[Red]\(&quot;$&quot;#,##0.00\)"/>
    <numFmt numFmtId="165" formatCode="&quot;$&quot;\ 0.00"/>
    <numFmt numFmtId="166" formatCode="&quot;$&quot;\ #,##0"/>
    <numFmt numFmtId="167" formatCode="[$$-409]#,##0.00"/>
    <numFmt numFmtId="168" formatCode="_-* #,##0_-;\-* #,##0_-;_-* &quot;-&quot;??_-;_-@_-"/>
  </numFmts>
  <fonts count="29">
    <font>
      <sz val="10"/>
      <name val="Geneva"/>
    </font>
    <font>
      <sz val="10"/>
      <name val="Geneva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name val="Geneva"/>
      <family val="2"/>
    </font>
    <font>
      <b/>
      <sz val="16"/>
      <color theme="0"/>
      <name val="Arial"/>
      <family val="2"/>
    </font>
    <font>
      <i/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color theme="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"/>
      <family val="2"/>
      <charset val="238"/>
    </font>
    <font>
      <b/>
      <sz val="11"/>
      <color rgb="FFFFFF0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lightUp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80">
    <xf numFmtId="0" fontId="0" fillId="0" borderId="0" xfId="0"/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0" xfId="0" applyFont="1"/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0" borderId="0" xfId="0" applyFont="1"/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65" fontId="9" fillId="0" borderId="28" xfId="0" applyNumberFormat="1" applyFont="1" applyBorder="1" applyAlignment="1">
      <alignment horizontal="left" vertical="center"/>
    </xf>
    <xf numFmtId="165" fontId="10" fillId="0" borderId="28" xfId="0" applyNumberFormat="1" applyFont="1" applyBorder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horizontal="left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right" vertical="center"/>
    </xf>
    <xf numFmtId="165" fontId="6" fillId="5" borderId="0" xfId="0" applyNumberFormat="1" applyFont="1" applyFill="1" applyAlignment="1">
      <alignment horizontal="left" vertical="center"/>
    </xf>
    <xf numFmtId="167" fontId="13" fillId="0" borderId="1" xfId="0" applyNumberFormat="1" applyFont="1" applyBorder="1" applyAlignment="1">
      <alignment horizontal="right" vertical="center"/>
    </xf>
    <xf numFmtId="165" fontId="9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right" vertical="center"/>
    </xf>
    <xf numFmtId="165" fontId="6" fillId="6" borderId="0" xfId="0" applyNumberFormat="1" applyFont="1" applyFill="1" applyAlignment="1">
      <alignment horizontal="left" vertical="center"/>
    </xf>
    <xf numFmtId="165" fontId="2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left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11" fillId="0" borderId="0" xfId="0" applyFont="1"/>
    <xf numFmtId="0" fontId="9" fillId="0" borderId="0" xfId="0" applyFont="1"/>
    <xf numFmtId="165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6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vertical="center"/>
    </xf>
    <xf numFmtId="0" fontId="8" fillId="7" borderId="0" xfId="0" applyFont="1" applyFill="1" applyAlignment="1">
      <alignment vertical="center"/>
    </xf>
    <xf numFmtId="166" fontId="8" fillId="7" borderId="0" xfId="0" applyNumberFormat="1" applyFont="1" applyFill="1" applyAlignment="1">
      <alignment horizontal="center" vertical="center"/>
    </xf>
    <xf numFmtId="168" fontId="8" fillId="7" borderId="0" xfId="2" applyNumberFormat="1" applyFont="1" applyFill="1" applyAlignment="1" applyProtection="1">
      <alignment horizontal="center" vertical="center"/>
    </xf>
    <xf numFmtId="168" fontId="9" fillId="0" borderId="0" xfId="2" applyNumberFormat="1" applyFont="1" applyAlignment="1" applyProtection="1">
      <alignment horizontal="center"/>
    </xf>
    <xf numFmtId="168" fontId="9" fillId="0" borderId="7" xfId="2" applyNumberFormat="1" applyFont="1" applyBorder="1" applyAlignment="1" applyProtection="1">
      <alignment horizontal="center" vertical="center"/>
    </xf>
    <xf numFmtId="168" fontId="9" fillId="0" borderId="0" xfId="2" applyNumberFormat="1" applyFont="1" applyAlignment="1" applyProtection="1">
      <alignment horizontal="center" vertical="center"/>
    </xf>
    <xf numFmtId="168" fontId="2" fillId="0" borderId="0" xfId="2" applyNumberFormat="1" applyFont="1" applyAlignment="1" applyProtection="1">
      <alignment horizontal="center"/>
    </xf>
    <xf numFmtId="168" fontId="5" fillId="0" borderId="0" xfId="2" applyNumberFormat="1" applyFont="1" applyAlignment="1" applyProtection="1">
      <alignment horizontal="center"/>
    </xf>
    <xf numFmtId="168" fontId="3" fillId="0" borderId="0" xfId="2" applyNumberFormat="1" applyFont="1" applyAlignment="1" applyProtection="1">
      <alignment horizontal="center"/>
    </xf>
    <xf numFmtId="165" fontId="9" fillId="0" borderId="0" xfId="0" applyNumberFormat="1" applyFont="1" applyAlignment="1">
      <alignment horizontal="right"/>
    </xf>
    <xf numFmtId="165" fontId="9" fillId="0" borderId="11" xfId="0" applyNumberFormat="1" applyFont="1" applyBorder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1" fillId="3" borderId="0" xfId="0" applyFont="1" applyFill="1"/>
    <xf numFmtId="0" fontId="9" fillId="3" borderId="0" xfId="0" applyFont="1" applyFill="1"/>
    <xf numFmtId="165" fontId="9" fillId="3" borderId="0" xfId="0" applyNumberFormat="1" applyFont="1" applyFill="1" applyAlignment="1">
      <alignment horizontal="center"/>
    </xf>
    <xf numFmtId="166" fontId="9" fillId="3" borderId="0" xfId="0" applyNumberFormat="1" applyFont="1" applyFill="1" applyAlignment="1">
      <alignment horizontal="center"/>
    </xf>
    <xf numFmtId="168" fontId="9" fillId="3" borderId="0" xfId="2" applyNumberFormat="1" applyFont="1" applyFill="1" applyAlignment="1" applyProtection="1">
      <alignment horizontal="center"/>
    </xf>
    <xf numFmtId="165" fontId="9" fillId="3" borderId="0" xfId="0" applyNumberFormat="1" applyFont="1" applyFill="1" applyAlignment="1">
      <alignment horizontal="right"/>
    </xf>
    <xf numFmtId="0" fontId="17" fillId="3" borderId="0" xfId="0" applyFont="1" applyFill="1" applyAlignment="1">
      <alignment vertical="center"/>
    </xf>
    <xf numFmtId="165" fontId="18" fillId="0" borderId="0" xfId="0" applyNumberFormat="1" applyFont="1" applyAlignment="1">
      <alignment horizontal="center"/>
    </xf>
    <xf numFmtId="165" fontId="18" fillId="3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18" fillId="0" borderId="28" xfId="0" applyNumberFormat="1" applyFont="1" applyBorder="1" applyAlignment="1">
      <alignment horizontal="left" vertical="center"/>
    </xf>
    <xf numFmtId="165" fontId="11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center"/>
    </xf>
    <xf numFmtId="165" fontId="9" fillId="0" borderId="32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4" fillId="0" borderId="37" xfId="0" applyFont="1" applyBorder="1" applyAlignment="1">
      <alignment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165" fontId="9" fillId="0" borderId="40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68" fontId="9" fillId="0" borderId="41" xfId="2" applyNumberFormat="1" applyFont="1" applyBorder="1" applyAlignment="1" applyProtection="1">
      <alignment horizontal="center" vertical="center"/>
    </xf>
    <xf numFmtId="165" fontId="9" fillId="0" borderId="43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vertical="center"/>
    </xf>
    <xf numFmtId="167" fontId="6" fillId="6" borderId="30" xfId="0" applyNumberFormat="1" applyFont="1" applyFill="1" applyBorder="1" applyAlignment="1">
      <alignment horizontal="right" vertical="center"/>
    </xf>
    <xf numFmtId="165" fontId="9" fillId="0" borderId="20" xfId="0" applyNumberFormat="1" applyFont="1" applyBorder="1" applyAlignment="1" applyProtection="1">
      <alignment horizontal="left" vertical="center"/>
      <protection locked="0"/>
    </xf>
    <xf numFmtId="165" fontId="8" fillId="7" borderId="0" xfId="0" applyNumberFormat="1" applyFont="1" applyFill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165" fontId="7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16" xfId="0" applyNumberFormat="1" applyFont="1" applyBorder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0" fontId="7" fillId="0" borderId="45" xfId="0" applyFont="1" applyBorder="1"/>
    <xf numFmtId="0" fontId="7" fillId="0" borderId="15" xfId="0" applyFont="1" applyBorder="1"/>
    <xf numFmtId="0" fontId="2" fillId="0" borderId="16" xfId="0" applyFont="1" applyBorder="1"/>
    <xf numFmtId="165" fontId="3" fillId="0" borderId="16" xfId="0" applyNumberFormat="1" applyFont="1" applyBorder="1" applyAlignment="1">
      <alignment horizontal="center"/>
    </xf>
    <xf numFmtId="0" fontId="3" fillId="0" borderId="46" xfId="0" applyFont="1" applyBorder="1" applyAlignment="1" applyProtection="1">
      <alignment horizontal="center" vertical="center"/>
      <protection locked="0"/>
    </xf>
    <xf numFmtId="168" fontId="9" fillId="0" borderId="36" xfId="2" applyNumberFormat="1" applyFont="1" applyBorder="1" applyAlignment="1" applyProtection="1">
      <alignment horizontal="center" vertical="center"/>
    </xf>
    <xf numFmtId="168" fontId="9" fillId="0" borderId="15" xfId="2" applyNumberFormat="1" applyFont="1" applyBorder="1" applyAlignment="1" applyProtection="1">
      <alignment horizontal="center" vertical="center"/>
    </xf>
    <xf numFmtId="165" fontId="2" fillId="0" borderId="0" xfId="0" applyNumberFormat="1" applyFont="1" applyAlignment="1">
      <alignment horizontal="left" vertical="center"/>
    </xf>
    <xf numFmtId="165" fontId="12" fillId="0" borderId="28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8" fontId="6" fillId="0" borderId="0" xfId="2" applyNumberFormat="1" applyFont="1" applyBorder="1" applyAlignment="1" applyProtection="1">
      <alignment horizontal="center" vertical="center"/>
    </xf>
    <xf numFmtId="165" fontId="6" fillId="0" borderId="0" xfId="0" applyNumberFormat="1" applyFont="1" applyAlignment="1">
      <alignment horizontal="right" vertical="center"/>
    </xf>
    <xf numFmtId="165" fontId="9" fillId="9" borderId="37" xfId="0" applyNumberFormat="1" applyFont="1" applyFill="1" applyBorder="1" applyAlignment="1">
      <alignment horizontal="center" vertical="center"/>
    </xf>
    <xf numFmtId="165" fontId="9" fillId="9" borderId="20" xfId="0" applyNumberFormat="1" applyFont="1" applyFill="1" applyBorder="1" applyAlignment="1">
      <alignment horizontal="center" vertical="center"/>
    </xf>
    <xf numFmtId="165" fontId="9" fillId="9" borderId="16" xfId="0" applyNumberFormat="1" applyFont="1" applyFill="1" applyBorder="1" applyAlignment="1">
      <alignment horizontal="center" vertical="center"/>
    </xf>
    <xf numFmtId="165" fontId="9" fillId="4" borderId="37" xfId="0" applyNumberFormat="1" applyFont="1" applyFill="1" applyBorder="1" applyAlignment="1">
      <alignment horizontal="center" vertical="center"/>
    </xf>
    <xf numFmtId="165" fontId="9" fillId="4" borderId="20" xfId="0" applyNumberFormat="1" applyFont="1" applyFill="1" applyBorder="1" applyAlignment="1">
      <alignment horizontal="center" vertical="center"/>
    </xf>
    <xf numFmtId="165" fontId="9" fillId="4" borderId="16" xfId="0" applyNumberFormat="1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11" fillId="9" borderId="0" xfId="0" applyFont="1" applyFill="1"/>
    <xf numFmtId="0" fontId="8" fillId="4" borderId="0" xfId="0" applyFont="1" applyFill="1" applyAlignment="1">
      <alignment horizontal="center" vertical="center"/>
    </xf>
    <xf numFmtId="9" fontId="21" fillId="4" borderId="0" xfId="0" applyNumberFormat="1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9" fontId="21" fillId="10" borderId="0" xfId="0" applyNumberFormat="1" applyFont="1" applyFill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165" fontId="7" fillId="8" borderId="0" xfId="0" applyNumberFormat="1" applyFont="1" applyFill="1" applyAlignment="1">
      <alignment horizontal="center" vertical="center"/>
    </xf>
    <xf numFmtId="166" fontId="8" fillId="8" borderId="0" xfId="0" applyNumberFormat="1" applyFont="1" applyFill="1" applyAlignment="1">
      <alignment horizontal="center" vertical="center"/>
    </xf>
    <xf numFmtId="165" fontId="8" fillId="8" borderId="0" xfId="0" applyNumberFormat="1" applyFont="1" applyFill="1" applyAlignment="1">
      <alignment horizontal="center" vertical="center"/>
    </xf>
    <xf numFmtId="165" fontId="9" fillId="10" borderId="40" xfId="0" applyNumberFormat="1" applyFont="1" applyFill="1" applyBorder="1" applyAlignment="1">
      <alignment horizontal="center" vertical="center"/>
    </xf>
    <xf numFmtId="165" fontId="9" fillId="10" borderId="43" xfId="0" applyNumberFormat="1" applyFont="1" applyFill="1" applyBorder="1" applyAlignment="1">
      <alignment horizontal="center" vertical="center"/>
    </xf>
    <xf numFmtId="165" fontId="9" fillId="10" borderId="32" xfId="0" applyNumberFormat="1" applyFont="1" applyFill="1" applyBorder="1" applyAlignment="1">
      <alignment horizontal="center" vertical="center"/>
    </xf>
    <xf numFmtId="165" fontId="23" fillId="9" borderId="7" xfId="0" applyNumberFormat="1" applyFont="1" applyFill="1" applyBorder="1" applyAlignment="1">
      <alignment horizontal="center" vertical="center"/>
    </xf>
    <xf numFmtId="165" fontId="23" fillId="4" borderId="8" xfId="0" applyNumberFormat="1" applyFont="1" applyFill="1" applyBorder="1" applyAlignment="1">
      <alignment horizontal="center" vertical="center"/>
    </xf>
    <xf numFmtId="165" fontId="23" fillId="10" borderId="11" xfId="0" applyNumberFormat="1" applyFont="1" applyFill="1" applyBorder="1" applyAlignment="1">
      <alignment horizontal="center" vertical="center"/>
    </xf>
    <xf numFmtId="165" fontId="23" fillId="4" borderId="16" xfId="0" applyNumberFormat="1" applyFont="1" applyFill="1" applyBorder="1" applyAlignment="1">
      <alignment horizontal="center" vertical="center"/>
    </xf>
    <xf numFmtId="165" fontId="18" fillId="0" borderId="40" xfId="0" applyNumberFormat="1" applyFont="1" applyBorder="1" applyAlignment="1">
      <alignment horizontal="center" vertical="center"/>
    </xf>
    <xf numFmtId="165" fontId="18" fillId="0" borderId="43" xfId="0" applyNumberFormat="1" applyFont="1" applyBorder="1" applyAlignment="1">
      <alignment horizontal="center" vertical="center"/>
    </xf>
    <xf numFmtId="165" fontId="18" fillId="0" borderId="32" xfId="0" applyNumberFormat="1" applyFont="1" applyBorder="1" applyAlignment="1">
      <alignment horizontal="center" vertical="center"/>
    </xf>
    <xf numFmtId="0" fontId="9" fillId="8" borderId="0" xfId="0" applyFont="1" applyFill="1"/>
    <xf numFmtId="0" fontId="11" fillId="8" borderId="0" xfId="0" applyFont="1" applyFill="1"/>
    <xf numFmtId="165" fontId="21" fillId="8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/>
    </xf>
    <xf numFmtId="0" fontId="12" fillId="0" borderId="12" xfId="0" applyFont="1" applyBorder="1" applyAlignment="1" applyProtection="1">
      <alignment horizontal="center" vertical="center"/>
      <protection locked="0"/>
    </xf>
    <xf numFmtId="9" fontId="12" fillId="0" borderId="13" xfId="0" applyNumberFormat="1" applyFont="1" applyBorder="1" applyAlignment="1" applyProtection="1">
      <alignment horizontal="center" vertical="center"/>
      <protection locked="0"/>
    </xf>
    <xf numFmtId="9" fontId="12" fillId="0" borderId="14" xfId="0" applyNumberFormat="1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65" fontId="23" fillId="10" borderId="16" xfId="0" applyNumberFormat="1" applyFont="1" applyFill="1" applyBorder="1" applyAlignment="1">
      <alignment horizontal="center" vertical="center"/>
    </xf>
    <xf numFmtId="168" fontId="9" fillId="0" borderId="16" xfId="2" applyNumberFormat="1" applyFont="1" applyBorder="1" applyAlignment="1" applyProtection="1">
      <alignment horizontal="center" vertical="center"/>
    </xf>
    <xf numFmtId="165" fontId="24" fillId="9" borderId="16" xfId="0" applyNumberFormat="1" applyFont="1" applyFill="1" applyBorder="1" applyAlignment="1">
      <alignment horizontal="center" vertical="center"/>
    </xf>
    <xf numFmtId="165" fontId="24" fillId="10" borderId="32" xfId="0" applyNumberFormat="1" applyFont="1" applyFill="1" applyBorder="1" applyAlignment="1">
      <alignment horizontal="center" vertical="center"/>
    </xf>
    <xf numFmtId="165" fontId="24" fillId="4" borderId="16" xfId="0" applyNumberFormat="1" applyFont="1" applyFill="1" applyBorder="1" applyAlignment="1">
      <alignment horizontal="center" vertical="center"/>
    </xf>
    <xf numFmtId="165" fontId="7" fillId="0" borderId="49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3" fillId="0" borderId="0" xfId="1" applyFont="1" applyProtection="1"/>
    <xf numFmtId="168" fontId="9" fillId="0" borderId="34" xfId="2" applyNumberFormat="1" applyFont="1" applyBorder="1" applyAlignment="1" applyProtection="1">
      <alignment horizontal="center" vertical="center"/>
    </xf>
    <xf numFmtId="165" fontId="9" fillId="0" borderId="35" xfId="0" applyNumberFormat="1" applyFont="1" applyBorder="1" applyAlignment="1">
      <alignment horizontal="right" vertical="center"/>
    </xf>
    <xf numFmtId="165" fontId="18" fillId="0" borderId="48" xfId="0" applyNumberFormat="1" applyFont="1" applyBorder="1" applyAlignment="1">
      <alignment horizontal="center" vertical="center"/>
    </xf>
    <xf numFmtId="165" fontId="24" fillId="9" borderId="22" xfId="0" applyNumberFormat="1" applyFont="1" applyFill="1" applyBorder="1" applyAlignment="1">
      <alignment horizontal="center" vertical="center"/>
    </xf>
    <xf numFmtId="165" fontId="24" fillId="4" borderId="22" xfId="0" applyNumberFormat="1" applyFont="1" applyFill="1" applyBorder="1" applyAlignment="1">
      <alignment horizontal="center" vertical="center"/>
    </xf>
    <xf numFmtId="165" fontId="24" fillId="10" borderId="48" xfId="0" applyNumberFormat="1" applyFont="1" applyFill="1" applyBorder="1" applyAlignment="1">
      <alignment horizontal="center" vertical="center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>
      <alignment horizontal="center" vertical="center"/>
    </xf>
    <xf numFmtId="165" fontId="18" fillId="0" borderId="35" xfId="0" applyNumberFormat="1" applyFont="1" applyBorder="1" applyAlignment="1">
      <alignment horizontal="center" vertical="center"/>
    </xf>
    <xf numFmtId="165" fontId="23" fillId="9" borderId="34" xfId="0" applyNumberFormat="1" applyFont="1" applyFill="1" applyBorder="1" applyAlignment="1">
      <alignment horizontal="center" vertical="center"/>
    </xf>
    <xf numFmtId="165" fontId="23" fillId="4" borderId="19" xfId="0" applyNumberFormat="1" applyFont="1" applyFill="1" applyBorder="1" applyAlignment="1">
      <alignment horizontal="center" vertical="center"/>
    </xf>
    <xf numFmtId="165" fontId="23" fillId="10" borderId="35" xfId="0" applyNumberFormat="1" applyFont="1" applyFill="1" applyBorder="1" applyAlignment="1">
      <alignment horizontal="center" vertical="center"/>
    </xf>
    <xf numFmtId="165" fontId="23" fillId="9" borderId="15" xfId="0" applyNumberFormat="1" applyFont="1" applyFill="1" applyBorder="1" applyAlignment="1">
      <alignment horizontal="center" vertical="center"/>
    </xf>
    <xf numFmtId="168" fontId="9" fillId="0" borderId="47" xfId="2" applyNumberFormat="1" applyFont="1" applyBorder="1" applyAlignment="1" applyProtection="1">
      <alignment horizontal="center" vertical="center"/>
    </xf>
    <xf numFmtId="165" fontId="9" fillId="0" borderId="48" xfId="0" applyNumberFormat="1" applyFont="1" applyBorder="1" applyAlignment="1">
      <alignment horizontal="right" vertical="center"/>
    </xf>
    <xf numFmtId="165" fontId="23" fillId="9" borderId="15" xfId="0" applyNumberFormat="1" applyFont="1" applyFill="1" applyBorder="1" applyAlignment="1">
      <alignment vertical="center"/>
    </xf>
    <xf numFmtId="165" fontId="23" fillId="4" borderId="16" xfId="0" applyNumberFormat="1" applyFont="1" applyFill="1" applyBorder="1" applyAlignment="1">
      <alignment vertical="center"/>
    </xf>
    <xf numFmtId="165" fontId="23" fillId="10" borderId="32" xfId="0" applyNumberFormat="1" applyFont="1" applyFill="1" applyBorder="1" applyAlignment="1">
      <alignment vertical="center"/>
    </xf>
    <xf numFmtId="168" fontId="9" fillId="0" borderId="15" xfId="2" applyNumberFormat="1" applyFont="1" applyBorder="1" applyAlignment="1" applyProtection="1">
      <alignment vertical="center"/>
    </xf>
    <xf numFmtId="165" fontId="9" fillId="0" borderId="32" xfId="0" applyNumberFormat="1" applyFont="1" applyBorder="1" applyAlignment="1">
      <alignment vertical="center"/>
    </xf>
    <xf numFmtId="168" fontId="9" fillId="0" borderId="34" xfId="2" applyNumberFormat="1" applyFont="1" applyBorder="1" applyAlignment="1" applyProtection="1">
      <alignment vertical="center"/>
    </xf>
    <xf numFmtId="165" fontId="9" fillId="0" borderId="35" xfId="0" applyNumberFormat="1" applyFont="1" applyBorder="1" applyAlignment="1">
      <alignment vertical="center"/>
    </xf>
    <xf numFmtId="165" fontId="23" fillId="9" borderId="34" xfId="0" applyNumberFormat="1" applyFont="1" applyFill="1" applyBorder="1" applyAlignment="1">
      <alignment vertical="center"/>
    </xf>
    <xf numFmtId="165" fontId="23" fillId="4" borderId="19" xfId="0" applyNumberFormat="1" applyFont="1" applyFill="1" applyBorder="1" applyAlignment="1">
      <alignment vertical="center"/>
    </xf>
    <xf numFmtId="165" fontId="23" fillId="10" borderId="35" xfId="0" applyNumberFormat="1" applyFont="1" applyFill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165" fontId="23" fillId="9" borderId="7" xfId="0" applyNumberFormat="1" applyFont="1" applyFill="1" applyBorder="1" applyAlignment="1">
      <alignment vertical="center"/>
    </xf>
    <xf numFmtId="165" fontId="23" fillId="4" borderId="8" xfId="0" applyNumberFormat="1" applyFont="1" applyFill="1" applyBorder="1" applyAlignment="1">
      <alignment vertical="center"/>
    </xf>
    <xf numFmtId="165" fontId="23" fillId="10" borderId="11" xfId="0" applyNumberFormat="1" applyFont="1" applyFill="1" applyBorder="1" applyAlignment="1">
      <alignment vertical="center"/>
    </xf>
    <xf numFmtId="168" fontId="9" fillId="0" borderId="7" xfId="2" applyNumberFormat="1" applyFont="1" applyBorder="1" applyAlignment="1" applyProtection="1">
      <alignment vertical="center"/>
    </xf>
    <xf numFmtId="165" fontId="9" fillId="0" borderId="11" xfId="0" applyNumberFormat="1" applyFont="1" applyBorder="1" applyAlignment="1">
      <alignment vertical="center"/>
    </xf>
    <xf numFmtId="165" fontId="23" fillId="10" borderId="19" xfId="0" applyNumberFormat="1" applyFont="1" applyFill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 vertical="center"/>
    </xf>
    <xf numFmtId="165" fontId="28" fillId="0" borderId="0" xfId="0" applyNumberFormat="1" applyFont="1" applyAlignment="1">
      <alignment horizontal="center"/>
    </xf>
    <xf numFmtId="165" fontId="28" fillId="0" borderId="19" xfId="0" applyNumberFormat="1" applyFont="1" applyBorder="1" applyAlignment="1">
      <alignment horizontal="center" vertical="center"/>
    </xf>
    <xf numFmtId="165" fontId="28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4" borderId="0" xfId="0" applyFont="1" applyFill="1" applyAlignment="1">
      <alignment horizontal="right" vertical="center"/>
    </xf>
    <xf numFmtId="165" fontId="28" fillId="0" borderId="20" xfId="0" applyNumberFormat="1" applyFont="1" applyBorder="1" applyAlignment="1">
      <alignment horizontal="center" vertical="center"/>
    </xf>
    <xf numFmtId="165" fontId="23" fillId="9" borderId="41" xfId="0" applyNumberFormat="1" applyFont="1" applyFill="1" applyBorder="1" applyAlignment="1">
      <alignment vertical="center"/>
    </xf>
    <xf numFmtId="165" fontId="23" fillId="4" borderId="20" xfId="0" applyNumberFormat="1" applyFont="1" applyFill="1" applyBorder="1" applyAlignment="1">
      <alignment vertical="center"/>
    </xf>
    <xf numFmtId="165" fontId="23" fillId="10" borderId="43" xfId="0" applyNumberFormat="1" applyFont="1" applyFill="1" applyBorder="1" applyAlignment="1">
      <alignment vertical="center"/>
    </xf>
    <xf numFmtId="0" fontId="3" fillId="2" borderId="42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68" fontId="9" fillId="0" borderId="41" xfId="2" applyNumberFormat="1" applyFont="1" applyBorder="1" applyAlignment="1" applyProtection="1">
      <alignment vertical="center"/>
    </xf>
    <xf numFmtId="165" fontId="9" fillId="0" borderId="43" xfId="0" applyNumberFormat="1" applyFont="1" applyBorder="1" applyAlignment="1">
      <alignment vertical="center"/>
    </xf>
    <xf numFmtId="164" fontId="3" fillId="0" borderId="3" xfId="1" applyFont="1" applyBorder="1" applyAlignment="1" applyProtection="1">
      <alignment horizontal="right" vertical="center"/>
    </xf>
    <xf numFmtId="166" fontId="5" fillId="0" borderId="27" xfId="0" applyNumberFormat="1" applyFont="1" applyBorder="1" applyAlignment="1" applyProtection="1">
      <alignment horizontal="center"/>
      <protection locked="0"/>
    </xf>
    <xf numFmtId="166" fontId="5" fillId="0" borderId="28" xfId="0" applyNumberFormat="1" applyFont="1" applyBorder="1" applyAlignment="1" applyProtection="1">
      <alignment horizontal="center"/>
      <protection locked="0"/>
    </xf>
    <xf numFmtId="166" fontId="5" fillId="0" borderId="44" xfId="0" applyNumberFormat="1" applyFont="1" applyBorder="1" applyAlignment="1" applyProtection="1">
      <alignment horizontal="center"/>
      <protection locked="0"/>
    </xf>
    <xf numFmtId="166" fontId="5" fillId="0" borderId="9" xfId="0" applyNumberFormat="1" applyFont="1" applyBorder="1" applyAlignment="1" applyProtection="1">
      <alignment horizontal="center"/>
      <protection locked="0"/>
    </xf>
    <xf numFmtId="166" fontId="5" fillId="0" borderId="0" xfId="0" applyNumberFormat="1" applyFont="1" applyAlignment="1" applyProtection="1">
      <alignment horizontal="center"/>
      <protection locked="0"/>
    </xf>
    <xf numFmtId="166" fontId="5" fillId="0" borderId="26" xfId="0" applyNumberFormat="1" applyFont="1" applyBorder="1" applyAlignment="1" applyProtection="1">
      <alignment horizontal="center"/>
      <protection locked="0"/>
    </xf>
    <xf numFmtId="166" fontId="5" fillId="0" borderId="24" xfId="0" applyNumberFormat="1" applyFont="1" applyBorder="1" applyAlignment="1" applyProtection="1">
      <alignment horizontal="center"/>
      <protection locked="0"/>
    </xf>
    <xf numFmtId="166" fontId="5" fillId="0" borderId="16" xfId="0" applyNumberFormat="1" applyFont="1" applyBorder="1" applyAlignment="1" applyProtection="1">
      <alignment horizontal="center"/>
      <protection locked="0"/>
    </xf>
    <xf numFmtId="166" fontId="5" fillId="0" borderId="32" xfId="0" applyNumberFormat="1" applyFont="1" applyBorder="1" applyAlignment="1" applyProtection="1">
      <alignment horizontal="center"/>
      <protection locked="0"/>
    </xf>
    <xf numFmtId="0" fontId="22" fillId="0" borderId="36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165" fontId="9" fillId="0" borderId="20" xfId="0" applyNumberFormat="1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49" fontId="8" fillId="0" borderId="34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165" fontId="5" fillId="0" borderId="9" xfId="0" applyNumberFormat="1" applyFont="1" applyBorder="1" applyAlignment="1" applyProtection="1">
      <alignment horizontal="center" vertical="center"/>
      <protection locked="0"/>
    </xf>
    <xf numFmtId="165" fontId="5" fillId="0" borderId="0" xfId="0" applyNumberFormat="1" applyFont="1" applyAlignment="1" applyProtection="1">
      <alignment horizontal="center" vertical="center"/>
      <protection locked="0"/>
    </xf>
    <xf numFmtId="165" fontId="5" fillId="0" borderId="10" xfId="0" applyNumberFormat="1" applyFont="1" applyBorder="1" applyAlignment="1" applyProtection="1">
      <alignment horizontal="center" vertical="center"/>
      <protection locked="0"/>
    </xf>
    <xf numFmtId="165" fontId="5" fillId="0" borderId="24" xfId="0" applyNumberFormat="1" applyFont="1" applyBorder="1" applyAlignment="1" applyProtection="1">
      <alignment horizontal="center" vertical="center"/>
      <protection locked="0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165" fontId="5" fillId="0" borderId="25" xfId="0" applyNumberFormat="1" applyFont="1" applyBorder="1" applyAlignment="1" applyProtection="1">
      <alignment horizontal="center" vertical="center"/>
      <protection locked="0"/>
    </xf>
    <xf numFmtId="165" fontId="8" fillId="0" borderId="17" xfId="0" applyNumberFormat="1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165" fontId="8" fillId="0" borderId="35" xfId="0" applyNumberFormat="1" applyFont="1" applyBorder="1" applyAlignment="1">
      <alignment horizontal="center" vertical="center"/>
    </xf>
    <xf numFmtId="165" fontId="8" fillId="0" borderId="27" xfId="0" applyNumberFormat="1" applyFont="1" applyBorder="1" applyAlignment="1" applyProtection="1">
      <alignment horizontal="center" vertical="center"/>
      <protection locked="0"/>
    </xf>
    <xf numFmtId="165" fontId="8" fillId="0" borderId="28" xfId="0" applyNumberFormat="1" applyFont="1" applyBorder="1" applyAlignment="1" applyProtection="1">
      <alignment horizontal="center" vertical="center"/>
      <protection locked="0"/>
    </xf>
    <xf numFmtId="165" fontId="8" fillId="0" borderId="44" xfId="0" applyNumberFormat="1" applyFont="1" applyBorder="1" applyAlignment="1" applyProtection="1">
      <alignment horizontal="center" vertical="center"/>
      <protection locked="0"/>
    </xf>
    <xf numFmtId="165" fontId="8" fillId="0" borderId="9" xfId="0" applyNumberFormat="1" applyFont="1" applyBorder="1" applyAlignment="1" applyProtection="1">
      <alignment horizontal="center" vertical="center"/>
      <protection locked="0"/>
    </xf>
    <xf numFmtId="165" fontId="8" fillId="0" borderId="0" xfId="0" applyNumberFormat="1" applyFont="1" applyAlignment="1" applyProtection="1">
      <alignment horizontal="center" vertical="center"/>
      <protection locked="0"/>
    </xf>
    <xf numFmtId="165" fontId="8" fillId="0" borderId="26" xfId="0" applyNumberFormat="1" applyFont="1" applyBorder="1" applyAlignment="1" applyProtection="1">
      <alignment horizontal="center" vertical="center"/>
      <protection locked="0"/>
    </xf>
    <xf numFmtId="165" fontId="8" fillId="0" borderId="24" xfId="0" applyNumberFormat="1" applyFont="1" applyBorder="1" applyAlignment="1" applyProtection="1">
      <alignment horizontal="center" vertical="center"/>
      <protection locked="0"/>
    </xf>
    <xf numFmtId="165" fontId="8" fillId="0" borderId="16" xfId="0" applyNumberFormat="1" applyFont="1" applyBorder="1" applyAlignment="1" applyProtection="1">
      <alignment horizontal="center" vertical="center"/>
      <protection locked="0"/>
    </xf>
    <xf numFmtId="165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65" fontId="9" fillId="0" borderId="22" xfId="0" applyNumberFormat="1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5" fontId="8" fillId="8" borderId="0" xfId="0" applyNumberFormat="1" applyFont="1" applyFill="1" applyAlignment="1">
      <alignment horizontal="center" vertical="center"/>
    </xf>
    <xf numFmtId="165" fontId="8" fillId="0" borderId="6" xfId="0" applyNumberFormat="1" applyFont="1" applyBorder="1" applyAlignment="1" applyProtection="1">
      <alignment horizontal="center" vertical="center"/>
      <protection locked="0"/>
    </xf>
    <xf numFmtId="165" fontId="8" fillId="0" borderId="10" xfId="0" applyNumberFormat="1" applyFont="1" applyBorder="1" applyAlignment="1" applyProtection="1">
      <alignment horizontal="center" vertical="center"/>
      <protection locked="0"/>
    </xf>
    <xf numFmtId="165" fontId="8" fillId="0" borderId="25" xfId="0" applyNumberFormat="1" applyFont="1" applyBorder="1" applyAlignment="1" applyProtection="1">
      <alignment horizontal="center" vertical="center"/>
      <protection locked="0"/>
    </xf>
    <xf numFmtId="165" fontId="8" fillId="0" borderId="4" xfId="0" applyNumberFormat="1" applyFont="1" applyBorder="1" applyAlignment="1">
      <alignment horizontal="center" vertical="center"/>
    </xf>
    <xf numFmtId="165" fontId="15" fillId="0" borderId="33" xfId="0" applyNumberFormat="1" applyFont="1" applyBorder="1" applyAlignment="1">
      <alignment horizontal="center" vertical="center"/>
    </xf>
    <xf numFmtId="165" fontId="15" fillId="0" borderId="29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/>
    </xf>
    <xf numFmtId="165" fontId="7" fillId="0" borderId="27" xfId="0" applyNumberFormat="1" applyFont="1" applyBorder="1" applyAlignment="1" applyProtection="1">
      <alignment horizontal="center" vertical="center"/>
      <protection locked="0"/>
    </xf>
    <xf numFmtId="165" fontId="7" fillId="0" borderId="28" xfId="0" applyNumberFormat="1" applyFont="1" applyBorder="1" applyAlignment="1" applyProtection="1">
      <alignment horizontal="center" vertical="center"/>
      <protection locked="0"/>
    </xf>
    <xf numFmtId="165" fontId="7" fillId="0" borderId="6" xfId="0" applyNumberFormat="1" applyFont="1" applyBorder="1" applyAlignment="1" applyProtection="1">
      <alignment horizontal="center" vertical="center"/>
      <protection locked="0"/>
    </xf>
    <xf numFmtId="165" fontId="7" fillId="0" borderId="9" xfId="0" applyNumberFormat="1" applyFont="1" applyBorder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165" fontId="7" fillId="0" borderId="24" xfId="0" applyNumberFormat="1" applyFont="1" applyBorder="1" applyAlignment="1" applyProtection="1">
      <alignment horizontal="center" vertical="center"/>
      <protection locked="0"/>
    </xf>
    <xf numFmtId="165" fontId="7" fillId="0" borderId="16" xfId="0" applyNumberFormat="1" applyFont="1" applyBorder="1" applyAlignment="1" applyProtection="1">
      <alignment horizontal="center" vertical="center"/>
      <protection locked="0"/>
    </xf>
    <xf numFmtId="165" fontId="7" fillId="0" borderId="25" xfId="0" applyNumberFormat="1" applyFont="1" applyBorder="1" applyAlignment="1" applyProtection="1">
      <alignment horizontal="center" vertical="center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340180</xdr:colOff>
      <xdr:row>7</xdr:row>
      <xdr:rowOff>119742</xdr:rowOff>
    </xdr:from>
    <xdr:to>
      <xdr:col>4</xdr:col>
      <xdr:colOff>527279</xdr:colOff>
      <xdr:row>8</xdr:row>
      <xdr:rowOff>39307</xdr:rowOff>
    </xdr:to>
    <xdr:sp macro="" textlink="">
      <xdr:nvSpPr>
        <xdr:cNvPr id="11" name="5-Point Sta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524501" y="500742"/>
          <a:ext cx="187099" cy="150886"/>
        </a:xfrm>
        <a:prstGeom prst="star5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561294</xdr:colOff>
      <xdr:row>7</xdr:row>
      <xdr:rowOff>95249</xdr:rowOff>
    </xdr:from>
    <xdr:to>
      <xdr:col>5</xdr:col>
      <xdr:colOff>748393</xdr:colOff>
      <xdr:row>8</xdr:row>
      <xdr:rowOff>14814</xdr:rowOff>
    </xdr:to>
    <xdr:sp macro="" textlink="">
      <xdr:nvSpPr>
        <xdr:cNvPr id="16" name="5-Point Sta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602865" y="476249"/>
          <a:ext cx="187099" cy="150886"/>
        </a:xfrm>
        <a:prstGeom prst="star5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343580</xdr:colOff>
      <xdr:row>7</xdr:row>
      <xdr:rowOff>183696</xdr:rowOff>
    </xdr:from>
    <xdr:to>
      <xdr:col>5</xdr:col>
      <xdr:colOff>530679</xdr:colOff>
      <xdr:row>8</xdr:row>
      <xdr:rowOff>103260</xdr:rowOff>
    </xdr:to>
    <xdr:sp macro="" textlink="">
      <xdr:nvSpPr>
        <xdr:cNvPr id="17" name="5-Point Sta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385151" y="564696"/>
          <a:ext cx="187099" cy="150885"/>
        </a:xfrm>
        <a:prstGeom prst="star5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112258</xdr:colOff>
      <xdr:row>7</xdr:row>
      <xdr:rowOff>108858</xdr:rowOff>
    </xdr:from>
    <xdr:to>
      <xdr:col>5</xdr:col>
      <xdr:colOff>299357</xdr:colOff>
      <xdr:row>8</xdr:row>
      <xdr:rowOff>28423</xdr:rowOff>
    </xdr:to>
    <xdr:sp macro="" textlink="">
      <xdr:nvSpPr>
        <xdr:cNvPr id="18" name="5-Point Sta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153829" y="489858"/>
          <a:ext cx="187099" cy="150886"/>
        </a:xfrm>
        <a:prstGeom prst="star5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108857</xdr:colOff>
      <xdr:row>38</xdr:row>
      <xdr:rowOff>95250</xdr:rowOff>
    </xdr:from>
    <xdr:to>
      <xdr:col>0</xdr:col>
      <xdr:colOff>1238250</xdr:colOff>
      <xdr:row>40</xdr:row>
      <xdr:rowOff>217715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9266464"/>
          <a:ext cx="1129393" cy="58510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1564822</xdr:colOff>
      <xdr:row>4</xdr:row>
      <xdr:rowOff>149679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0" y="0"/>
          <a:ext cx="1564822" cy="11783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200" b="1"/>
            <a:t>Elan Sports, Inc.</a:t>
          </a:r>
        </a:p>
        <a:p>
          <a:r>
            <a:rPr lang="en-CA" sz="1100"/>
            <a:t>81-H Brunswick Blvd.</a:t>
          </a:r>
        </a:p>
        <a:p>
          <a:r>
            <a:rPr lang="en-CA" sz="1100"/>
            <a:t>Dollard des Ormeaux</a:t>
          </a:r>
        </a:p>
        <a:p>
          <a:r>
            <a:rPr lang="en-CA" sz="1100"/>
            <a:t>Quebec, H9B2J5</a:t>
          </a:r>
        </a:p>
        <a:p>
          <a:r>
            <a:rPr lang="en-CA" sz="1100"/>
            <a:t>phone 1-800-361-7860</a:t>
          </a:r>
        </a:p>
        <a:p>
          <a:r>
            <a:rPr lang="en-CA" sz="1100"/>
            <a:t>fax 514-421-7394</a:t>
          </a:r>
        </a:p>
      </xdr:txBody>
    </xdr:sp>
    <xdr:clientData/>
  </xdr:twoCellAnchor>
  <xdr:twoCellAnchor editAs="oneCell">
    <xdr:from>
      <xdr:col>0</xdr:col>
      <xdr:colOff>1416360</xdr:colOff>
      <xdr:row>38</xdr:row>
      <xdr:rowOff>81644</xdr:rowOff>
    </xdr:from>
    <xdr:to>
      <xdr:col>1</xdr:col>
      <xdr:colOff>258537</xdr:colOff>
      <xdr:row>40</xdr:row>
      <xdr:rowOff>180651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773"/>
        <a:stretch/>
      </xdr:blipFill>
      <xdr:spPr>
        <a:xfrm>
          <a:off x="1416360" y="9987644"/>
          <a:ext cx="856034" cy="561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40821</xdr:rowOff>
    </xdr:from>
    <xdr:to>
      <xdr:col>1</xdr:col>
      <xdr:colOff>344959</xdr:colOff>
      <xdr:row>51</xdr:row>
      <xdr:rowOff>194199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954000"/>
          <a:ext cx="2358816" cy="847342"/>
        </a:xfrm>
        <a:prstGeom prst="rect">
          <a:avLst/>
        </a:prstGeom>
      </xdr:spPr>
    </xdr:pic>
    <xdr:clientData/>
  </xdr:twoCellAnchor>
  <xdr:twoCellAnchor editAs="oneCell">
    <xdr:from>
      <xdr:col>1</xdr:col>
      <xdr:colOff>449035</xdr:colOff>
      <xdr:row>48</xdr:row>
      <xdr:rowOff>67001</xdr:rowOff>
    </xdr:from>
    <xdr:to>
      <xdr:col>2</xdr:col>
      <xdr:colOff>340179</xdr:colOff>
      <xdr:row>51</xdr:row>
      <xdr:rowOff>191713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18585" r="5586"/>
        <a:stretch/>
      </xdr:blipFill>
      <xdr:spPr>
        <a:xfrm>
          <a:off x="2462892" y="12980180"/>
          <a:ext cx="1319894" cy="818676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571503</xdr:colOff>
      <xdr:row>48</xdr:row>
      <xdr:rowOff>45814</xdr:rowOff>
    </xdr:from>
    <xdr:to>
      <xdr:col>3</xdr:col>
      <xdr:colOff>476251</xdr:colOff>
      <xdr:row>51</xdr:row>
      <xdr:rowOff>205353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14110" y="12958993"/>
          <a:ext cx="721177" cy="853503"/>
        </a:xfrm>
        <a:prstGeom prst="rect">
          <a:avLst/>
        </a:prstGeom>
      </xdr:spPr>
    </xdr:pic>
    <xdr:clientData/>
  </xdr:twoCellAnchor>
  <xdr:twoCellAnchor editAs="oneCell">
    <xdr:from>
      <xdr:col>0</xdr:col>
      <xdr:colOff>17286</xdr:colOff>
      <xdr:row>12</xdr:row>
      <xdr:rowOff>118786</xdr:rowOff>
    </xdr:from>
    <xdr:to>
      <xdr:col>4</xdr:col>
      <xdr:colOff>114607</xdr:colOff>
      <xdr:row>15</xdr:row>
      <xdr:rowOff>196251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5400000">
          <a:off x="2231571" y="639537"/>
          <a:ext cx="771429" cy="52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27441</xdr:colOff>
      <xdr:row>17</xdr:row>
      <xdr:rowOff>40596</xdr:rowOff>
    </xdr:from>
    <xdr:to>
      <xdr:col>3</xdr:col>
      <xdr:colOff>55784</xdr:colOff>
      <xdr:row>20</xdr:row>
      <xdr:rowOff>204108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5400000">
          <a:off x="1742393" y="2217287"/>
          <a:ext cx="857476" cy="4287379"/>
        </a:xfrm>
        <a:prstGeom prst="rect">
          <a:avLst/>
        </a:prstGeom>
      </xdr:spPr>
    </xdr:pic>
    <xdr:clientData/>
  </xdr:twoCellAnchor>
  <xdr:twoCellAnchor editAs="oneCell">
    <xdr:from>
      <xdr:col>0</xdr:col>
      <xdr:colOff>23309</xdr:colOff>
      <xdr:row>29</xdr:row>
      <xdr:rowOff>72423</xdr:rowOff>
    </xdr:from>
    <xdr:to>
      <xdr:col>1</xdr:col>
      <xdr:colOff>1360713</xdr:colOff>
      <xdr:row>32</xdr:row>
      <xdr:rowOff>195010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5400000">
          <a:off x="1290664" y="5472568"/>
          <a:ext cx="816551" cy="3351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49"/>
  <sheetViews>
    <sheetView showZeros="0" tabSelected="1" zoomScale="70" zoomScaleNormal="70" zoomScalePageLayoutView="40" workbookViewId="0">
      <selection activeCell="I23" sqref="I23"/>
    </sheetView>
  </sheetViews>
  <sheetFormatPr defaultColWidth="12.44140625" defaultRowHeight="12.9" customHeight="1"/>
  <cols>
    <col min="1" max="1" width="30.109375" style="4" customWidth="1"/>
    <col min="2" max="2" width="21.44140625" style="5" customWidth="1"/>
    <col min="3" max="3" width="12.33203125" style="76" customWidth="1"/>
    <col min="4" max="6" width="12.6640625" style="6" customWidth="1"/>
    <col min="7" max="8" width="8.5546875" style="7" customWidth="1"/>
    <col min="9" max="14" width="8.5546875" style="6" customWidth="1"/>
    <col min="15" max="15" width="14.33203125" style="54" customWidth="1"/>
    <col min="16" max="16" width="13.6640625" style="33" customWidth="1"/>
    <col min="17" max="17" width="11.33203125" style="8" customWidth="1"/>
    <col min="18" max="18" width="8.5546875" style="4" customWidth="1"/>
    <col min="19" max="16384" width="12.44140625" style="4"/>
  </cols>
  <sheetData>
    <row r="1" spans="1:20" s="2" customFormat="1" ht="17.399999999999999">
      <c r="A1" s="262" t="s">
        <v>61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165"/>
      <c r="R1" s="165"/>
      <c r="S1" s="165"/>
      <c r="T1" s="166"/>
    </row>
    <row r="2" spans="1:20" s="2" customFormat="1" ht="28.2">
      <c r="A2" s="263" t="s">
        <v>50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167"/>
      <c r="R2" s="167"/>
      <c r="S2" s="167"/>
      <c r="T2" s="168"/>
    </row>
    <row r="3" spans="1:20" s="2" customFormat="1" ht="17.399999999999999">
      <c r="A3" s="262" t="s">
        <v>48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165"/>
      <c r="R3" s="165"/>
      <c r="S3" s="165"/>
    </row>
    <row r="4" spans="1:20" s="2" customFormat="1" ht="17.25" customHeight="1">
      <c r="A4" s="2" t="s">
        <v>49</v>
      </c>
      <c r="O4" s="169"/>
    </row>
    <row r="5" spans="1:20" ht="12.9" customHeight="1">
      <c r="C5" s="170"/>
      <c r="E5" s="171"/>
      <c r="F5" s="7"/>
      <c r="G5" s="6"/>
      <c r="H5" s="6"/>
      <c r="O5" s="6"/>
      <c r="P5" s="6"/>
      <c r="R5" s="8"/>
      <c r="S5" s="172"/>
    </row>
    <row r="6" spans="1:20" s="44" customFormat="1" ht="15" customHeight="1">
      <c r="A6" s="131"/>
      <c r="B6" s="132"/>
      <c r="C6" s="133"/>
      <c r="D6" s="135" t="s">
        <v>36</v>
      </c>
      <c r="E6" s="264" t="s">
        <v>35</v>
      </c>
      <c r="F6" s="264"/>
      <c r="G6" s="134"/>
      <c r="H6" s="134"/>
      <c r="I6" s="135"/>
      <c r="J6" s="135"/>
      <c r="K6" s="135"/>
      <c r="L6" s="135"/>
      <c r="M6" s="135"/>
      <c r="N6" s="135"/>
      <c r="O6" s="264" t="s">
        <v>21</v>
      </c>
      <c r="P6" s="264"/>
    </row>
    <row r="7" spans="1:20" s="44" customFormat="1" ht="15" customHeight="1">
      <c r="A7" s="48" t="s">
        <v>0</v>
      </c>
      <c r="B7" s="48" t="s">
        <v>3</v>
      </c>
      <c r="C7" s="94" t="s">
        <v>53</v>
      </c>
      <c r="D7" s="125" t="s">
        <v>41</v>
      </c>
      <c r="E7" s="127" t="s">
        <v>37</v>
      </c>
      <c r="F7" s="129" t="s">
        <v>34</v>
      </c>
      <c r="G7" s="49"/>
      <c r="H7" s="49"/>
      <c r="I7" s="94"/>
      <c r="J7" s="94"/>
      <c r="K7" s="94"/>
      <c r="L7" s="94"/>
      <c r="M7" s="94"/>
      <c r="N7" s="94"/>
      <c r="O7" s="50" t="s">
        <v>19</v>
      </c>
      <c r="P7" s="94" t="s">
        <v>20</v>
      </c>
    </row>
    <row r="8" spans="1:20" s="36" customFormat="1" ht="18" customHeight="1">
      <c r="B8" s="37"/>
      <c r="C8" s="69"/>
      <c r="D8" s="125" t="s">
        <v>42</v>
      </c>
      <c r="E8" s="128"/>
      <c r="F8" s="130"/>
      <c r="G8" s="39"/>
      <c r="H8" s="39"/>
      <c r="I8" s="38"/>
      <c r="J8" s="38"/>
      <c r="K8" s="38"/>
      <c r="L8" s="38"/>
      <c r="M8" s="38"/>
      <c r="N8" s="38"/>
      <c r="O8" s="51"/>
      <c r="P8" s="57"/>
    </row>
    <row r="9" spans="1:20" s="36" customFormat="1" ht="18" customHeight="1" thickBot="1">
      <c r="B9" s="37"/>
      <c r="C9" s="69"/>
      <c r="D9" s="126"/>
      <c r="E9" s="128"/>
      <c r="F9" s="130"/>
      <c r="G9" s="39"/>
      <c r="H9" s="39"/>
      <c r="I9" s="38"/>
      <c r="J9" s="38"/>
      <c r="K9" s="38"/>
      <c r="L9" s="38"/>
      <c r="M9" s="38"/>
      <c r="N9" s="38"/>
      <c r="O9" s="51"/>
      <c r="P9" s="57"/>
    </row>
    <row r="10" spans="1:20" s="36" customFormat="1" ht="18" customHeight="1" thickBot="1">
      <c r="A10" s="147"/>
      <c r="B10" s="146"/>
      <c r="C10" s="148" t="s">
        <v>38</v>
      </c>
      <c r="D10" s="150"/>
      <c r="E10" s="151"/>
      <c r="F10" s="152"/>
      <c r="G10" s="39"/>
      <c r="H10" s="39"/>
      <c r="I10" s="38"/>
      <c r="J10" s="38"/>
      <c r="K10" s="38"/>
      <c r="L10" s="38"/>
      <c r="M10" s="38"/>
      <c r="N10" s="38"/>
      <c r="O10" s="51"/>
      <c r="P10" s="57"/>
    </row>
    <row r="11" spans="1:20" customFormat="1" ht="18" customHeight="1">
      <c r="P11" s="149"/>
    </row>
    <row r="12" spans="1:20" s="36" customFormat="1" ht="18" customHeight="1">
      <c r="A12" s="68" t="s">
        <v>25</v>
      </c>
      <c r="B12" s="63"/>
      <c r="C12" s="70"/>
      <c r="D12" s="62"/>
      <c r="E12" s="62"/>
      <c r="F12" s="62"/>
      <c r="G12" s="65"/>
      <c r="H12" s="65"/>
      <c r="I12" s="64"/>
      <c r="J12" s="64"/>
      <c r="K12" s="64"/>
      <c r="L12" s="64"/>
      <c r="M12" s="64"/>
      <c r="N12" s="64"/>
      <c r="O12" s="66"/>
      <c r="P12" s="67"/>
    </row>
    <row r="13" spans="1:20" s="41" customFormat="1" ht="18" customHeight="1">
      <c r="B13" s="42"/>
      <c r="C13" s="71"/>
      <c r="D13" s="40"/>
      <c r="E13" s="40"/>
      <c r="F13" s="40"/>
      <c r="G13" s="43"/>
      <c r="H13" s="43"/>
      <c r="I13" s="40"/>
      <c r="J13" s="40"/>
      <c r="K13" s="40"/>
      <c r="L13" s="40"/>
      <c r="M13" s="40"/>
      <c r="N13" s="40"/>
      <c r="O13" s="53"/>
      <c r="P13" s="59"/>
    </row>
    <row r="14" spans="1:20" s="36" customFormat="1" ht="18" customHeight="1">
      <c r="B14" s="37"/>
      <c r="C14" s="69"/>
      <c r="G14" s="39"/>
      <c r="H14" s="39"/>
      <c r="I14" s="38"/>
      <c r="J14" s="38"/>
      <c r="K14" s="38"/>
      <c r="L14" s="38"/>
      <c r="M14" s="38"/>
      <c r="N14" s="38"/>
      <c r="O14" s="51"/>
      <c r="P14" s="57"/>
    </row>
    <row r="15" spans="1:20" s="36" customFormat="1" ht="18" customHeight="1" thickBot="1">
      <c r="B15" s="37"/>
      <c r="C15" s="69"/>
      <c r="G15" s="39"/>
      <c r="H15" s="39"/>
      <c r="I15" s="38"/>
      <c r="J15" s="38"/>
      <c r="K15" s="38"/>
      <c r="L15" s="38"/>
      <c r="M15" s="38"/>
      <c r="N15" s="38"/>
      <c r="O15" s="51"/>
      <c r="P15" s="57"/>
    </row>
    <row r="16" spans="1:20" s="36" customFormat="1" ht="18" customHeight="1" thickBot="1">
      <c r="B16" s="37"/>
      <c r="C16" s="69"/>
      <c r="D16" s="38"/>
      <c r="E16" s="38"/>
      <c r="F16" s="38"/>
      <c r="G16" s="9">
        <v>174</v>
      </c>
      <c r="H16" s="10">
        <v>181</v>
      </c>
      <c r="I16" s="10">
        <v>191</v>
      </c>
      <c r="J16" s="11"/>
      <c r="K16" s="11"/>
      <c r="L16" s="11"/>
      <c r="M16" s="11"/>
      <c r="N16" s="12"/>
      <c r="O16" s="51"/>
      <c r="P16" s="57"/>
    </row>
    <row r="17" spans="1:16" s="41" customFormat="1" ht="18" customHeight="1" thickBot="1">
      <c r="A17" s="96" t="s">
        <v>52</v>
      </c>
      <c r="B17" s="47" t="s">
        <v>45</v>
      </c>
      <c r="C17" s="205">
        <v>999.95</v>
      </c>
      <c r="D17" s="139">
        <v>650</v>
      </c>
      <c r="E17" s="140">
        <v>540</v>
      </c>
      <c r="F17" s="141">
        <v>435</v>
      </c>
      <c r="G17" s="45"/>
      <c r="H17" s="46"/>
      <c r="I17" s="46"/>
      <c r="J17" s="11"/>
      <c r="K17" s="11"/>
      <c r="L17" s="11"/>
      <c r="M17" s="11"/>
      <c r="N17" s="26"/>
      <c r="O17" s="52">
        <f>SUM(G17:N17)</f>
        <v>0</v>
      </c>
      <c r="P17" s="58" t="str">
        <f>IFERROR(O17*HLOOKUP("x",D$10:F$57,8,FALSE),"")</f>
        <v/>
      </c>
    </row>
    <row r="18" spans="1:16" s="36" customFormat="1" ht="18" customHeight="1">
      <c r="B18" s="37"/>
      <c r="C18" s="206"/>
      <c r="G18" s="39"/>
      <c r="H18" s="39"/>
      <c r="I18" s="38"/>
      <c r="J18" s="38"/>
      <c r="K18" s="38"/>
      <c r="L18" s="38"/>
      <c r="M18" s="38"/>
      <c r="N18" s="38"/>
      <c r="O18" s="51"/>
      <c r="P18" s="57"/>
    </row>
    <row r="19" spans="1:16" s="36" customFormat="1" ht="18" customHeight="1">
      <c r="B19" s="37"/>
      <c r="C19" s="206"/>
      <c r="G19" s="39"/>
      <c r="H19" s="39"/>
      <c r="I19" s="38"/>
      <c r="J19" s="38"/>
      <c r="K19" s="38"/>
      <c r="L19" s="38"/>
      <c r="M19" s="38"/>
      <c r="N19" s="38"/>
      <c r="O19" s="51"/>
      <c r="P19" s="57"/>
    </row>
    <row r="20" spans="1:16" s="36" customFormat="1" ht="18" customHeight="1" thickBot="1">
      <c r="B20" s="37"/>
      <c r="C20" s="206"/>
      <c r="G20" s="39"/>
      <c r="H20" s="39"/>
      <c r="I20" s="38"/>
      <c r="J20" s="38"/>
      <c r="K20" s="38"/>
      <c r="L20" s="38"/>
      <c r="M20" s="38"/>
      <c r="N20" s="38"/>
      <c r="O20" s="51"/>
      <c r="P20" s="57"/>
    </row>
    <row r="21" spans="1:16" s="36" customFormat="1" ht="18" customHeight="1" thickBot="1">
      <c r="B21" s="37"/>
      <c r="C21" s="206"/>
      <c r="D21" s="38"/>
      <c r="E21" s="38"/>
      <c r="F21" s="38"/>
      <c r="G21" s="9">
        <v>133</v>
      </c>
      <c r="H21" s="10">
        <v>139</v>
      </c>
      <c r="I21" s="10">
        <v>145</v>
      </c>
      <c r="J21" s="10">
        <v>151</v>
      </c>
      <c r="K21" s="11"/>
      <c r="L21" s="11"/>
      <c r="M21" s="11"/>
      <c r="N21" s="12"/>
      <c r="O21" s="51"/>
      <c r="P21" s="57"/>
    </row>
    <row r="22" spans="1:16" s="41" customFormat="1" ht="18" customHeight="1">
      <c r="A22" s="229" t="s">
        <v>44</v>
      </c>
      <c r="B22" s="91" t="s">
        <v>63</v>
      </c>
      <c r="C22" s="207">
        <v>549.95000000000005</v>
      </c>
      <c r="D22" s="195">
        <v>355</v>
      </c>
      <c r="E22" s="196">
        <v>295</v>
      </c>
      <c r="F22" s="197">
        <v>238</v>
      </c>
      <c r="G22" s="108"/>
      <c r="H22" s="1"/>
      <c r="I22" s="163"/>
      <c r="J22" s="163"/>
      <c r="K22" s="163"/>
      <c r="L22" s="163"/>
      <c r="M22" s="163"/>
      <c r="N22" s="13"/>
      <c r="O22" s="193">
        <f>SUM(G22:N22)</f>
        <v>0</v>
      </c>
      <c r="P22" s="194" t="str">
        <f>IFERROR(O22*HLOOKUP("x",D$10:F$57,13,FALSE),"")</f>
        <v/>
      </c>
    </row>
    <row r="23" spans="1:16" s="41" customFormat="1" ht="18" customHeight="1" thickBot="1">
      <c r="A23" s="231"/>
      <c r="B23" s="84" t="s">
        <v>63</v>
      </c>
      <c r="C23" s="208">
        <v>679.95</v>
      </c>
      <c r="D23" s="188">
        <v>440</v>
      </c>
      <c r="E23" s="189">
        <v>365</v>
      </c>
      <c r="F23" s="190">
        <v>294</v>
      </c>
      <c r="G23" s="162"/>
      <c r="H23" s="25"/>
      <c r="I23" s="35"/>
      <c r="J23" s="35"/>
      <c r="K23" s="25"/>
      <c r="L23" s="25"/>
      <c r="M23" s="25"/>
      <c r="N23" s="26"/>
      <c r="O23" s="191">
        <f>SUM(G23:N23)</f>
        <v>0</v>
      </c>
      <c r="P23" s="192" t="str">
        <f>IFERROR(O23*HLOOKUP("x",D$10:F$57,14,FALSE),"")</f>
        <v/>
      </c>
    </row>
    <row r="24" spans="1:16" s="36" customFormat="1" ht="18" customHeight="1" thickBot="1">
      <c r="B24" s="37"/>
      <c r="C24" s="206"/>
      <c r="D24" s="38"/>
      <c r="E24" s="38"/>
      <c r="F24" s="38"/>
      <c r="G24" s="9">
        <v>134</v>
      </c>
      <c r="H24" s="10">
        <v>142</v>
      </c>
      <c r="I24" s="10">
        <v>150</v>
      </c>
      <c r="J24" s="10">
        <v>158</v>
      </c>
      <c r="K24" s="10">
        <v>166</v>
      </c>
      <c r="L24" s="10">
        <v>171</v>
      </c>
      <c r="M24" s="10">
        <v>175</v>
      </c>
      <c r="N24" s="164">
        <v>182</v>
      </c>
      <c r="O24" s="51"/>
      <c r="P24" s="57"/>
    </row>
    <row r="25" spans="1:16" s="41" customFormat="1" ht="18" customHeight="1">
      <c r="A25" s="229" t="s">
        <v>46</v>
      </c>
      <c r="B25" s="91" t="s">
        <v>63</v>
      </c>
      <c r="C25" s="207">
        <v>549.95000000000005</v>
      </c>
      <c r="D25" s="195">
        <v>355</v>
      </c>
      <c r="E25" s="196">
        <v>295</v>
      </c>
      <c r="F25" s="197">
        <v>238</v>
      </c>
      <c r="G25" s="108"/>
      <c r="H25" s="1"/>
      <c r="I25" s="1"/>
      <c r="J25" s="1"/>
      <c r="K25" s="163"/>
      <c r="L25" s="163"/>
      <c r="M25" s="163"/>
      <c r="N25" s="13"/>
      <c r="O25" s="193">
        <f>SUM(G25:N25)</f>
        <v>0</v>
      </c>
      <c r="P25" s="194" t="str">
        <f>IFERROR(O25*HLOOKUP("x",D$10:F$57,16,FALSE),"")</f>
        <v/>
      </c>
    </row>
    <row r="26" spans="1:16" s="41" customFormat="1" ht="18" customHeight="1">
      <c r="A26" s="230"/>
      <c r="B26" s="85" t="s">
        <v>63</v>
      </c>
      <c r="C26" s="211">
        <v>679.95</v>
      </c>
      <c r="D26" s="212">
        <v>440</v>
      </c>
      <c r="E26" s="213">
        <v>365</v>
      </c>
      <c r="F26" s="214">
        <v>294</v>
      </c>
      <c r="G26" s="215"/>
      <c r="H26" s="87"/>
      <c r="I26" s="87"/>
      <c r="J26" s="87"/>
      <c r="K26" s="216"/>
      <c r="L26" s="216"/>
      <c r="M26" s="216"/>
      <c r="N26" s="180"/>
      <c r="O26" s="217">
        <f>SUM(G26:N26)</f>
        <v>0</v>
      </c>
      <c r="P26" s="218" t="str">
        <f>IFERROR(O26*HLOOKUP("x",D$10:F$57,17,FALSE),"")</f>
        <v/>
      </c>
    </row>
    <row r="27" spans="1:16" s="41" customFormat="1" ht="18" customHeight="1" thickBot="1">
      <c r="A27" s="231"/>
      <c r="B27" s="84" t="s">
        <v>62</v>
      </c>
      <c r="C27" s="208">
        <v>999.95</v>
      </c>
      <c r="D27" s="188">
        <v>650</v>
      </c>
      <c r="E27" s="189">
        <v>540</v>
      </c>
      <c r="F27" s="190">
        <v>435</v>
      </c>
      <c r="G27" s="162"/>
      <c r="H27" s="25"/>
      <c r="I27" s="25"/>
      <c r="J27" s="25"/>
      <c r="K27" s="25"/>
      <c r="L27" s="25"/>
      <c r="M27" s="25"/>
      <c r="N27" s="35"/>
      <c r="O27" s="191">
        <f>SUM(G27:N27)</f>
        <v>0</v>
      </c>
      <c r="P27" s="192" t="str">
        <f>IFERROR(O27*HLOOKUP("x",D$10:F$57,18,FALSE),"")</f>
        <v/>
      </c>
    </row>
    <row r="28" spans="1:16" s="36" customFormat="1" ht="18" customHeight="1" thickBot="1">
      <c r="B28" s="37"/>
      <c r="C28" s="206"/>
      <c r="D28" s="38"/>
      <c r="E28" s="38"/>
      <c r="F28" s="38"/>
      <c r="G28" s="9">
        <v>122</v>
      </c>
      <c r="H28" s="10">
        <v>128</v>
      </c>
      <c r="I28" s="11"/>
      <c r="J28" s="11"/>
      <c r="K28" s="11"/>
      <c r="L28" s="11"/>
      <c r="M28" s="11"/>
      <c r="N28" s="12"/>
      <c r="O28" s="51"/>
      <c r="P28" s="57"/>
    </row>
    <row r="29" spans="1:16" s="41" customFormat="1" ht="18" customHeight="1" thickBot="1">
      <c r="A29" s="198" t="s">
        <v>39</v>
      </c>
      <c r="B29" s="47" t="s">
        <v>63</v>
      </c>
      <c r="C29" s="205">
        <v>479.95</v>
      </c>
      <c r="D29" s="199">
        <v>330</v>
      </c>
      <c r="E29" s="200">
        <v>275</v>
      </c>
      <c r="F29" s="201">
        <v>220</v>
      </c>
      <c r="G29" s="45"/>
      <c r="H29" s="46"/>
      <c r="I29" s="11"/>
      <c r="J29" s="11"/>
      <c r="K29" s="11"/>
      <c r="L29" s="11"/>
      <c r="M29" s="11"/>
      <c r="N29" s="12"/>
      <c r="O29" s="202">
        <f>SUM(G29:N29)</f>
        <v>0</v>
      </c>
      <c r="P29" s="203" t="str">
        <f>IFERROR(O29*HLOOKUP("x",D$10:F$57,20,FALSE),"")</f>
        <v/>
      </c>
    </row>
    <row r="30" spans="1:16" s="36" customFormat="1" ht="18" customHeight="1">
      <c r="B30" s="37"/>
      <c r="C30" s="206"/>
      <c r="G30" s="39"/>
      <c r="H30" s="39"/>
      <c r="I30" s="38"/>
      <c r="J30" s="38"/>
      <c r="K30" s="38"/>
      <c r="L30" s="38"/>
      <c r="M30" s="38"/>
      <c r="N30" s="38"/>
      <c r="O30" s="51"/>
      <c r="P30" s="57"/>
    </row>
    <row r="31" spans="1:16" s="36" customFormat="1" ht="18" customHeight="1">
      <c r="B31" s="37"/>
      <c r="C31" s="206"/>
      <c r="G31" s="39"/>
      <c r="H31" s="39"/>
      <c r="I31" s="38"/>
      <c r="J31" s="38"/>
      <c r="K31" s="38"/>
      <c r="L31" s="38"/>
      <c r="M31" s="38"/>
      <c r="N31" s="38"/>
      <c r="O31" s="51"/>
      <c r="P31" s="57"/>
    </row>
    <row r="32" spans="1:16" s="36" customFormat="1" ht="18" customHeight="1" thickBot="1">
      <c r="B32" s="37"/>
      <c r="C32" s="206"/>
      <c r="G32" s="39"/>
      <c r="H32" s="39"/>
      <c r="I32" s="38"/>
      <c r="J32" s="38"/>
      <c r="K32" s="38"/>
      <c r="L32" s="38"/>
      <c r="M32" s="38"/>
      <c r="N32" s="38"/>
      <c r="O32" s="51"/>
      <c r="P32" s="57"/>
    </row>
    <row r="33" spans="1:16" s="36" customFormat="1" ht="18" customHeight="1" thickBot="1">
      <c r="B33" s="37"/>
      <c r="C33" s="206"/>
      <c r="D33" s="38"/>
      <c r="E33" s="38"/>
      <c r="F33" s="38"/>
      <c r="G33" s="9">
        <v>110</v>
      </c>
      <c r="H33" s="10">
        <v>120</v>
      </c>
      <c r="I33" s="10">
        <v>130</v>
      </c>
      <c r="J33" s="10">
        <v>140</v>
      </c>
      <c r="K33" s="10">
        <v>150</v>
      </c>
      <c r="L33" s="11"/>
      <c r="M33" s="11"/>
      <c r="N33" s="12"/>
      <c r="O33" s="51"/>
      <c r="P33" s="57"/>
    </row>
    <row r="34" spans="1:16" s="41" customFormat="1" ht="18" customHeight="1">
      <c r="A34" s="229" t="s">
        <v>60</v>
      </c>
      <c r="B34" s="91" t="s">
        <v>65</v>
      </c>
      <c r="C34" s="207">
        <v>359.95</v>
      </c>
      <c r="D34" s="182">
        <v>246</v>
      </c>
      <c r="E34" s="183">
        <v>205</v>
      </c>
      <c r="F34" s="204">
        <v>165</v>
      </c>
      <c r="G34" s="108"/>
      <c r="H34" s="1"/>
      <c r="I34" s="163"/>
      <c r="J34" s="163"/>
      <c r="K34" s="163"/>
      <c r="L34" s="163"/>
      <c r="M34" s="163"/>
      <c r="N34" s="13"/>
      <c r="O34" s="173">
        <f>SUM(G34:N34)</f>
        <v>0</v>
      </c>
      <c r="P34" s="174" t="str">
        <f>IFERROR(O34*HLOOKUP("x",D$10:F$57,25,FALSE),"")</f>
        <v/>
      </c>
    </row>
    <row r="35" spans="1:16" s="41" customFormat="1" ht="18" customHeight="1" thickBot="1">
      <c r="A35" s="231"/>
      <c r="B35" s="84" t="s">
        <v>66</v>
      </c>
      <c r="C35" s="208">
        <v>379.95</v>
      </c>
      <c r="D35" s="185">
        <v>260</v>
      </c>
      <c r="E35" s="142">
        <v>218</v>
      </c>
      <c r="F35" s="156">
        <v>174</v>
      </c>
      <c r="G35" s="162"/>
      <c r="H35" s="25"/>
      <c r="I35" s="35"/>
      <c r="J35" s="35"/>
      <c r="K35" s="35"/>
      <c r="L35" s="25"/>
      <c r="M35" s="25"/>
      <c r="N35" s="26"/>
      <c r="O35" s="157">
        <f>SUM(G35:N35)</f>
        <v>0</v>
      </c>
      <c r="P35" s="77" t="str">
        <f>IFERROR(O35*HLOOKUP("x",D$10:F$57,26,FALSE),"")</f>
        <v/>
      </c>
    </row>
    <row r="36" spans="1:16" s="41" customFormat="1" ht="18" customHeight="1">
      <c r="B36" s="42"/>
      <c r="C36" s="71"/>
      <c r="D36" s="40"/>
      <c r="E36" s="40"/>
      <c r="F36" s="40"/>
      <c r="G36" s="43"/>
      <c r="H36" s="43"/>
      <c r="I36" s="40"/>
      <c r="J36" s="40"/>
      <c r="K36" s="40"/>
      <c r="L36" s="40"/>
      <c r="M36" s="40"/>
      <c r="N36" s="40"/>
      <c r="O36" s="53"/>
      <c r="P36" s="59"/>
    </row>
    <row r="37" spans="1:16" s="36" customFormat="1" ht="18" customHeight="1">
      <c r="B37" s="37"/>
      <c r="C37" s="69"/>
      <c r="G37" s="39"/>
      <c r="H37" s="39"/>
      <c r="I37" s="38"/>
      <c r="J37" s="38"/>
      <c r="K37" s="38"/>
      <c r="L37" s="38"/>
      <c r="M37" s="38"/>
      <c r="N37" s="38"/>
      <c r="O37" s="51"/>
      <c r="P37" s="57"/>
    </row>
    <row r="38" spans="1:16" s="36" customFormat="1" ht="18" customHeight="1">
      <c r="A38" s="68" t="s">
        <v>27</v>
      </c>
      <c r="B38" s="63"/>
      <c r="C38" s="70"/>
      <c r="D38" s="62"/>
      <c r="E38" s="62"/>
      <c r="F38" s="62"/>
      <c r="G38" s="65"/>
      <c r="H38" s="65"/>
      <c r="I38" s="64"/>
      <c r="J38" s="64"/>
      <c r="K38" s="64"/>
      <c r="L38" s="64"/>
      <c r="M38" s="64"/>
      <c r="N38" s="64"/>
      <c r="O38" s="66"/>
      <c r="P38" s="67"/>
    </row>
    <row r="39" spans="1:16" s="36" customFormat="1" ht="18" customHeight="1">
      <c r="B39" s="37"/>
      <c r="C39" s="69"/>
      <c r="G39" s="39"/>
      <c r="H39" s="39"/>
      <c r="I39" s="38"/>
      <c r="J39" s="38"/>
      <c r="K39" s="38"/>
      <c r="L39" s="38"/>
      <c r="M39" s="38"/>
      <c r="N39" s="38"/>
      <c r="O39" s="51"/>
      <c r="P39" s="57"/>
    </row>
    <row r="40" spans="1:16" s="36" customFormat="1" ht="18" customHeight="1" thickBot="1">
      <c r="B40" s="37"/>
      <c r="C40" s="69"/>
      <c r="G40" s="39"/>
      <c r="H40" s="39"/>
      <c r="I40" s="38"/>
      <c r="J40" s="38"/>
      <c r="K40" s="38"/>
      <c r="L40" s="38"/>
      <c r="M40" s="38"/>
      <c r="N40" s="38"/>
      <c r="O40" s="51"/>
      <c r="P40" s="57"/>
    </row>
    <row r="41" spans="1:16" s="36" customFormat="1" ht="18" customHeight="1" thickBot="1">
      <c r="B41" s="37"/>
      <c r="C41" s="69"/>
      <c r="D41" s="38"/>
      <c r="E41" s="38"/>
      <c r="F41" s="38"/>
      <c r="G41" s="9" t="s">
        <v>26</v>
      </c>
      <c r="H41" s="11"/>
      <c r="I41" s="11"/>
      <c r="J41" s="11"/>
      <c r="K41" s="11"/>
      <c r="L41" s="11"/>
      <c r="M41" s="11"/>
      <c r="N41" s="12"/>
      <c r="O41" s="51"/>
      <c r="P41" s="57"/>
    </row>
    <row r="42" spans="1:16" s="41" customFormat="1" ht="18" customHeight="1">
      <c r="A42" s="100" t="s">
        <v>58</v>
      </c>
      <c r="B42" s="91"/>
      <c r="C42" s="181">
        <v>299.95</v>
      </c>
      <c r="D42" s="182">
        <v>205</v>
      </c>
      <c r="E42" s="183">
        <v>170</v>
      </c>
      <c r="F42" s="184">
        <v>137</v>
      </c>
      <c r="G42" s="108"/>
      <c r="H42" s="163"/>
      <c r="I42" s="163"/>
      <c r="J42" s="163"/>
      <c r="K42" s="163"/>
      <c r="L42" s="163"/>
      <c r="M42" s="163"/>
      <c r="N42" s="13"/>
      <c r="O42" s="173">
        <f t="shared" ref="O42:O45" si="0">SUM(G42:N42)</f>
        <v>0</v>
      </c>
      <c r="P42" s="174" t="str">
        <f>IFERROR(O42*HLOOKUP("x",D$10:F$57,33,FALSE),"")</f>
        <v/>
      </c>
    </row>
    <row r="43" spans="1:16" s="41" customFormat="1" ht="18" customHeight="1">
      <c r="A43" s="153" t="s">
        <v>59</v>
      </c>
      <c r="B43" s="154"/>
      <c r="C43" s="175">
        <v>219.95</v>
      </c>
      <c r="D43" s="176">
        <v>150</v>
      </c>
      <c r="E43" s="177">
        <v>125</v>
      </c>
      <c r="F43" s="178">
        <v>100</v>
      </c>
      <c r="G43" s="179"/>
      <c r="H43" s="155"/>
      <c r="I43" s="155"/>
      <c r="J43" s="155"/>
      <c r="K43" s="155"/>
      <c r="L43" s="155"/>
      <c r="M43" s="155"/>
      <c r="N43" s="180"/>
      <c r="O43" s="186">
        <f t="shared" si="0"/>
        <v>0</v>
      </c>
      <c r="P43" s="187" t="str">
        <f>IFERROR(O43*HLOOKUP("x",D$10:F$57,34,FALSE),"")</f>
        <v/>
      </c>
    </row>
    <row r="44" spans="1:16" s="41" customFormat="1" ht="18" customHeight="1">
      <c r="A44" s="153" t="s">
        <v>40</v>
      </c>
      <c r="B44" s="154"/>
      <c r="C44" s="175">
        <v>169.95</v>
      </c>
      <c r="D44" s="176">
        <v>116</v>
      </c>
      <c r="E44" s="177">
        <v>97</v>
      </c>
      <c r="F44" s="178">
        <v>77</v>
      </c>
      <c r="G44" s="179"/>
      <c r="H44" s="155"/>
      <c r="I44" s="155"/>
      <c r="J44" s="155"/>
      <c r="K44" s="155"/>
      <c r="L44" s="155"/>
      <c r="M44" s="155"/>
      <c r="N44" s="180"/>
      <c r="O44" s="186">
        <f t="shared" si="0"/>
        <v>0</v>
      </c>
      <c r="P44" s="187" t="str">
        <f>IFERROR(O44*HLOOKUP("x",D$10:F$57,35,FALSE),"")</f>
        <v/>
      </c>
    </row>
    <row r="45" spans="1:16" s="41" customFormat="1" ht="18" customHeight="1" thickBot="1">
      <c r="A45" s="99" t="s">
        <v>64</v>
      </c>
      <c r="B45" s="84"/>
      <c r="C45" s="145">
        <v>109.95</v>
      </c>
      <c r="D45" s="158">
        <v>75</v>
      </c>
      <c r="E45" s="160">
        <v>63</v>
      </c>
      <c r="F45" s="159">
        <v>50</v>
      </c>
      <c r="G45" s="24"/>
      <c r="H45" s="25"/>
      <c r="I45" s="25"/>
      <c r="J45" s="25"/>
      <c r="K45" s="25"/>
      <c r="L45" s="25"/>
      <c r="M45" s="25"/>
      <c r="N45" s="26"/>
      <c r="O45" s="110">
        <f t="shared" si="0"/>
        <v>0</v>
      </c>
      <c r="P45" s="77" t="str">
        <f>IFERROR(O45*HLOOKUP("x",D$10:F$57,36,FALSE),"")</f>
        <v/>
      </c>
    </row>
    <row r="46" spans="1:16" s="41" customFormat="1" ht="18" customHeight="1">
      <c r="B46" s="42"/>
      <c r="C46" s="71"/>
      <c r="D46" s="40"/>
      <c r="E46" s="40"/>
      <c r="F46" s="40"/>
      <c r="G46" s="43"/>
      <c r="H46" s="43"/>
      <c r="I46" s="40"/>
      <c r="J46" s="40"/>
      <c r="K46" s="40"/>
      <c r="L46" s="40"/>
      <c r="M46" s="40"/>
      <c r="N46" s="40"/>
      <c r="O46" s="53"/>
      <c r="P46" s="59" t="str">
        <f>IFERROR(O46*HLOOKUP("x",D$10:F$57,14,FALSE),"")</f>
        <v/>
      </c>
    </row>
    <row r="47" spans="1:16" s="36" customFormat="1" ht="18" customHeight="1">
      <c r="B47" s="37"/>
      <c r="C47" s="69"/>
      <c r="G47" s="39"/>
      <c r="H47" s="39"/>
      <c r="I47" s="38"/>
      <c r="J47" s="38"/>
      <c r="K47" s="38"/>
      <c r="L47" s="38"/>
      <c r="M47" s="38"/>
      <c r="N47" s="38"/>
      <c r="O47" s="51"/>
      <c r="P47" s="57"/>
    </row>
    <row r="48" spans="1:16" s="36" customFormat="1" ht="18" customHeight="1">
      <c r="A48" s="68" t="s">
        <v>30</v>
      </c>
      <c r="B48" s="63"/>
      <c r="C48" s="70"/>
      <c r="D48" s="62"/>
      <c r="E48" s="62"/>
      <c r="F48" s="62"/>
      <c r="G48" s="65"/>
      <c r="H48" s="65"/>
      <c r="I48" s="64"/>
      <c r="J48" s="64"/>
      <c r="K48" s="64"/>
      <c r="L48" s="64"/>
      <c r="M48" s="64"/>
      <c r="N48" s="64"/>
      <c r="O48" s="66"/>
      <c r="P48" s="67"/>
    </row>
    <row r="49" spans="1:16" s="36" customFormat="1" ht="18" customHeight="1">
      <c r="B49" s="37"/>
      <c r="C49" s="69"/>
      <c r="G49" s="39"/>
      <c r="H49" s="39"/>
      <c r="I49" s="38"/>
      <c r="J49" s="38"/>
      <c r="K49" s="38"/>
      <c r="L49" s="38"/>
      <c r="M49" s="38"/>
      <c r="N49" s="38"/>
      <c r="O49" s="51"/>
      <c r="P49" s="57"/>
    </row>
    <row r="50" spans="1:16" s="36" customFormat="1" ht="18" customHeight="1">
      <c r="B50" s="37"/>
      <c r="C50" s="69"/>
      <c r="G50" s="39"/>
      <c r="H50" s="39"/>
      <c r="I50" s="38"/>
      <c r="J50" s="38"/>
      <c r="K50" s="38"/>
      <c r="L50" s="38"/>
      <c r="M50" s="38"/>
      <c r="N50" s="38"/>
      <c r="O50" s="51"/>
      <c r="P50" s="57"/>
    </row>
    <row r="51" spans="1:16" s="36" customFormat="1" ht="18" customHeight="1" thickBot="1">
      <c r="B51" s="37"/>
      <c r="C51" s="69"/>
      <c r="G51" s="39"/>
      <c r="H51" s="39"/>
      <c r="I51" s="38"/>
      <c r="J51" s="38"/>
      <c r="K51" s="38"/>
      <c r="L51" s="38"/>
      <c r="M51" s="38"/>
      <c r="N51" s="38"/>
      <c r="O51" s="51"/>
      <c r="P51" s="57"/>
    </row>
    <row r="52" spans="1:16" s="36" customFormat="1" ht="18" customHeight="1" thickBot="1">
      <c r="B52" s="37"/>
      <c r="C52" s="69"/>
      <c r="D52" s="38"/>
      <c r="E52" s="38"/>
      <c r="F52" s="38"/>
      <c r="G52" s="9" t="s">
        <v>33</v>
      </c>
      <c r="H52" s="11"/>
      <c r="I52" s="11"/>
      <c r="J52" s="11"/>
      <c r="K52" s="11"/>
      <c r="L52" s="11"/>
      <c r="M52" s="11"/>
      <c r="N52" s="12"/>
      <c r="O52" s="51"/>
      <c r="P52" s="57"/>
    </row>
    <row r="53" spans="1:16" s="41" customFormat="1" ht="18" customHeight="1">
      <c r="A53" s="97" t="s">
        <v>31</v>
      </c>
      <c r="B53" s="79"/>
      <c r="C53" s="143">
        <v>99.95</v>
      </c>
      <c r="D53" s="119">
        <v>62</v>
      </c>
      <c r="E53" s="122">
        <v>52</v>
      </c>
      <c r="F53" s="136">
        <v>41</v>
      </c>
      <c r="G53" s="80"/>
      <c r="H53" s="81"/>
      <c r="I53" s="81"/>
      <c r="J53" s="81"/>
      <c r="K53" s="81"/>
      <c r="L53" s="81"/>
      <c r="M53" s="81"/>
      <c r="N53" s="82"/>
      <c r="O53" s="109">
        <f>SUM(G53:N53)</f>
        <v>0</v>
      </c>
      <c r="P53" s="83" t="str">
        <f>IFERROR(O53*HLOOKUP("x",D$10:F$57,44,FALSE),"")</f>
        <v/>
      </c>
    </row>
    <row r="54" spans="1:16" s="41" customFormat="1" ht="18" customHeight="1">
      <c r="A54" s="98" t="s">
        <v>32</v>
      </c>
      <c r="B54" s="85"/>
      <c r="C54" s="144">
        <v>109.95</v>
      </c>
      <c r="D54" s="120">
        <v>68</v>
      </c>
      <c r="E54" s="123">
        <v>57</v>
      </c>
      <c r="F54" s="137">
        <v>46</v>
      </c>
      <c r="G54" s="86"/>
      <c r="H54" s="87"/>
      <c r="I54" s="87"/>
      <c r="J54" s="87"/>
      <c r="K54" s="87"/>
      <c r="L54" s="87"/>
      <c r="M54" s="87"/>
      <c r="N54" s="88"/>
      <c r="O54" s="89">
        <f>SUM(G54:N54)</f>
        <v>0</v>
      </c>
      <c r="P54" s="90" t="str">
        <f>IFERROR(O54*HLOOKUP("x",D$10:F$57,45,FALSE),"")</f>
        <v/>
      </c>
    </row>
    <row r="55" spans="1:16" s="41" customFormat="1" ht="18" customHeight="1">
      <c r="A55" s="98" t="s">
        <v>55</v>
      </c>
      <c r="B55" s="85"/>
      <c r="C55" s="144">
        <v>419.95</v>
      </c>
      <c r="D55" s="120">
        <v>260</v>
      </c>
      <c r="E55" s="123">
        <v>217</v>
      </c>
      <c r="F55" s="137">
        <v>175</v>
      </c>
      <c r="G55" s="86"/>
      <c r="H55" s="87"/>
      <c r="I55" s="87"/>
      <c r="J55" s="87"/>
      <c r="K55" s="87"/>
      <c r="L55" s="87"/>
      <c r="M55" s="87"/>
      <c r="N55" s="88"/>
      <c r="O55" s="89">
        <f>SUM(G55:N55)</f>
        <v>0</v>
      </c>
      <c r="P55" s="90" t="str">
        <f>IFERROR(O55*HLOOKUP("x",D$10:F$57,46,FALSE),"")</f>
        <v/>
      </c>
    </row>
    <row r="56" spans="1:16" s="41" customFormat="1" ht="18" customHeight="1">
      <c r="A56" s="98" t="s">
        <v>56</v>
      </c>
      <c r="B56" s="85"/>
      <c r="C56" s="144">
        <v>189.95</v>
      </c>
      <c r="D56" s="120">
        <v>118</v>
      </c>
      <c r="E56" s="123">
        <v>98</v>
      </c>
      <c r="F56" s="137">
        <v>78</v>
      </c>
      <c r="G56" s="86"/>
      <c r="H56" s="87"/>
      <c r="I56" s="87"/>
      <c r="J56" s="87"/>
      <c r="K56" s="87"/>
      <c r="L56" s="87"/>
      <c r="M56" s="87"/>
      <c r="N56" s="88"/>
      <c r="O56" s="89">
        <f>SUM(G56:N56)</f>
        <v>0</v>
      </c>
      <c r="P56" s="90" t="str">
        <f>IFERROR(O56*HLOOKUP("x",D$10:F$57,47,FALSE),"")</f>
        <v/>
      </c>
    </row>
    <row r="57" spans="1:16" s="41" customFormat="1" ht="18" customHeight="1" thickBot="1">
      <c r="A57" s="99" t="s">
        <v>57</v>
      </c>
      <c r="B57" s="84"/>
      <c r="C57" s="145">
        <v>329.95</v>
      </c>
      <c r="D57" s="121">
        <v>205</v>
      </c>
      <c r="E57" s="124">
        <v>170</v>
      </c>
      <c r="F57" s="138">
        <v>136</v>
      </c>
      <c r="G57" s="24"/>
      <c r="H57" s="25"/>
      <c r="I57" s="25"/>
      <c r="J57" s="25"/>
      <c r="K57" s="25"/>
      <c r="L57" s="25"/>
      <c r="M57" s="25"/>
      <c r="N57" s="26"/>
      <c r="O57" s="110">
        <f>SUM(G57:N57)</f>
        <v>0</v>
      </c>
      <c r="P57" s="77" t="str">
        <f>IFERROR(O57*HLOOKUP("x",D$10:F$57,48,FALSE),"")</f>
        <v/>
      </c>
    </row>
    <row r="58" spans="1:16" s="41" customFormat="1" ht="18" customHeight="1">
      <c r="B58" s="42"/>
      <c r="C58" s="71"/>
      <c r="D58" s="40"/>
      <c r="E58" s="40"/>
      <c r="F58" s="40"/>
      <c r="G58" s="43"/>
      <c r="H58" s="43"/>
      <c r="I58" s="40"/>
      <c r="J58" s="40"/>
      <c r="K58" s="40"/>
      <c r="L58" s="40"/>
      <c r="M58" s="40"/>
      <c r="N58" s="40"/>
      <c r="O58" s="53"/>
      <c r="P58" s="59"/>
    </row>
    <row r="59" spans="1:16" s="36" customFormat="1" ht="18" customHeight="1">
      <c r="B59" s="37"/>
      <c r="C59" s="69"/>
      <c r="G59" s="39"/>
      <c r="H59" s="39"/>
      <c r="I59" s="38"/>
      <c r="J59" s="38"/>
      <c r="K59" s="38"/>
      <c r="L59" s="38"/>
      <c r="M59" s="38"/>
      <c r="N59" s="38"/>
      <c r="O59" s="51"/>
      <c r="P59" s="57"/>
    </row>
    <row r="60" spans="1:16" s="2" customFormat="1" ht="24.75" customHeight="1">
      <c r="A60" s="27" t="s">
        <v>47</v>
      </c>
      <c r="B60" s="261"/>
      <c r="C60" s="261"/>
      <c r="D60" s="261"/>
      <c r="E60" s="261"/>
      <c r="F60" s="261"/>
      <c r="G60" s="261"/>
      <c r="H60" s="261"/>
      <c r="I60" s="111"/>
      <c r="J60" s="111"/>
      <c r="K60" s="30"/>
      <c r="L60" s="17"/>
      <c r="M60" s="17"/>
      <c r="N60" s="28" t="s">
        <v>4</v>
      </c>
      <c r="O60" s="28"/>
      <c r="P60" s="29">
        <f>SUM(P17:P57)</f>
        <v>0</v>
      </c>
    </row>
    <row r="61" spans="1:16" s="2" customFormat="1" ht="24.75" customHeight="1" thickBot="1">
      <c r="A61" s="18" t="s">
        <v>1</v>
      </c>
      <c r="B61" s="232"/>
      <c r="C61" s="232"/>
      <c r="D61" s="232"/>
      <c r="E61" s="232"/>
      <c r="F61" s="232"/>
      <c r="G61" s="232"/>
      <c r="H61" s="261"/>
      <c r="I61" s="261"/>
      <c r="J61" s="261"/>
      <c r="K61" s="261"/>
      <c r="L61" s="17"/>
      <c r="M61" s="17"/>
      <c r="N61" s="78" t="s">
        <v>7</v>
      </c>
      <c r="P61" s="219">
        <v>75</v>
      </c>
    </row>
    <row r="62" spans="1:16" s="2" customFormat="1" ht="24.75" customHeight="1" thickBot="1">
      <c r="A62" s="18" t="s">
        <v>2</v>
      </c>
      <c r="B62" s="232"/>
      <c r="C62" s="232"/>
      <c r="D62" s="232"/>
      <c r="E62" s="19"/>
      <c r="F62" s="19"/>
      <c r="G62" s="112" t="s">
        <v>5</v>
      </c>
      <c r="H62" s="232"/>
      <c r="I62" s="232"/>
      <c r="J62" s="232"/>
      <c r="K62" s="232"/>
      <c r="L62" s="17"/>
      <c r="M62" s="17"/>
      <c r="N62" s="32" t="s">
        <v>23</v>
      </c>
      <c r="O62" s="32"/>
      <c r="P62" s="92">
        <f>IF(P60=0, 0, P61+P60)</f>
        <v>0</v>
      </c>
    </row>
    <row r="63" spans="1:16" s="2" customFormat="1" ht="24.75" customHeight="1">
      <c r="A63" s="3" t="s">
        <v>51</v>
      </c>
      <c r="B63" s="93"/>
      <c r="C63" s="73"/>
      <c r="D63" s="19"/>
      <c r="E63" s="30"/>
      <c r="F63" s="30"/>
      <c r="G63" s="31" t="s">
        <v>6</v>
      </c>
      <c r="H63" s="232"/>
      <c r="I63" s="232"/>
      <c r="J63" s="232"/>
      <c r="K63" s="232"/>
      <c r="L63" s="17"/>
      <c r="M63" s="17"/>
      <c r="N63" s="34" t="s">
        <v>24</v>
      </c>
      <c r="O63" s="6"/>
      <c r="P63" s="33"/>
    </row>
    <row r="64" spans="1:16" s="2" customFormat="1" ht="24.75" customHeight="1">
      <c r="B64" s="20"/>
      <c r="C64" s="74"/>
      <c r="D64" s="23"/>
      <c r="E64" s="23"/>
      <c r="F64" s="23"/>
      <c r="G64" s="21"/>
      <c r="H64" s="21"/>
      <c r="I64" s="22"/>
      <c r="J64" s="21"/>
      <c r="K64" s="21"/>
      <c r="L64" s="17"/>
      <c r="M64" s="17"/>
      <c r="P64" s="3"/>
    </row>
    <row r="65" spans="1:17" ht="24.75" customHeight="1">
      <c r="A65" s="27" t="s">
        <v>22</v>
      </c>
      <c r="B65" s="261"/>
      <c r="C65" s="261"/>
      <c r="D65" s="261"/>
      <c r="E65" s="261"/>
      <c r="F65" s="261"/>
      <c r="G65" s="261"/>
      <c r="H65" s="261"/>
      <c r="I65" s="111"/>
      <c r="J65" s="111"/>
      <c r="K65" s="30"/>
      <c r="L65" s="15"/>
      <c r="M65" s="15"/>
      <c r="N65" s="4"/>
      <c r="O65" s="209"/>
      <c r="P65" s="61"/>
      <c r="Q65" s="33"/>
    </row>
    <row r="66" spans="1:17" ht="24.75" customHeight="1">
      <c r="A66" s="18" t="s">
        <v>8</v>
      </c>
      <c r="B66" s="232"/>
      <c r="C66" s="232"/>
      <c r="D66" s="232"/>
      <c r="E66" s="19"/>
      <c r="F66" s="19"/>
      <c r="G66" s="112" t="s">
        <v>5</v>
      </c>
      <c r="H66" s="232"/>
      <c r="I66" s="261"/>
      <c r="J66" s="261"/>
      <c r="K66" s="261"/>
      <c r="L66" s="15"/>
      <c r="M66" s="15"/>
      <c r="O66" s="56"/>
      <c r="P66" s="61"/>
      <c r="Q66" s="4"/>
    </row>
    <row r="67" spans="1:17" ht="24.75" customHeight="1">
      <c r="A67" s="3" t="s">
        <v>2</v>
      </c>
      <c r="B67" s="232"/>
      <c r="C67" s="232"/>
      <c r="D67" s="232"/>
      <c r="E67" s="30"/>
      <c r="F67" s="30"/>
      <c r="G67" s="31" t="s">
        <v>6</v>
      </c>
      <c r="H67" s="232"/>
      <c r="I67" s="232"/>
      <c r="J67" s="232"/>
      <c r="K67" s="232"/>
      <c r="Q67" s="4"/>
    </row>
    <row r="68" spans="1:17" ht="24.75" customHeight="1">
      <c r="A68" s="3"/>
      <c r="B68" s="30"/>
      <c r="C68" s="75"/>
      <c r="D68" s="30"/>
      <c r="E68" s="30"/>
      <c r="F68" s="30"/>
      <c r="G68" s="31"/>
      <c r="H68" s="30"/>
      <c r="I68" s="30"/>
      <c r="J68" s="30"/>
      <c r="K68" s="30"/>
      <c r="Q68" s="4"/>
    </row>
    <row r="69" spans="1:17" ht="24.75" customHeight="1">
      <c r="A69" s="210" t="s">
        <v>54</v>
      </c>
      <c r="B69" s="261"/>
      <c r="C69" s="261"/>
      <c r="D69" s="261"/>
      <c r="E69" s="261"/>
      <c r="F69" s="261"/>
      <c r="G69" s="261"/>
      <c r="H69" s="261"/>
      <c r="I69" s="111"/>
      <c r="J69" s="111"/>
      <c r="K69" s="30"/>
      <c r="L69" s="15"/>
      <c r="M69" s="15"/>
      <c r="N69" s="4"/>
      <c r="O69" s="209"/>
      <c r="P69" s="61"/>
      <c r="Q69" s="33"/>
    </row>
    <row r="70" spans="1:17" ht="24.75" customHeight="1">
      <c r="A70" s="18" t="s">
        <v>8</v>
      </c>
      <c r="B70" s="232"/>
      <c r="C70" s="232"/>
      <c r="D70" s="232"/>
      <c r="E70" s="19"/>
      <c r="F70" s="19"/>
      <c r="G70" s="31" t="s">
        <v>2</v>
      </c>
      <c r="H70" s="232"/>
      <c r="I70" s="261"/>
      <c r="J70" s="261"/>
      <c r="K70" s="261"/>
      <c r="L70" s="15"/>
      <c r="M70" s="15"/>
      <c r="O70" s="56"/>
      <c r="P70" s="61"/>
      <c r="Q70" s="4"/>
    </row>
    <row r="71" spans="1:17" ht="24.75" customHeight="1" thickBot="1">
      <c r="A71" s="3"/>
      <c r="B71" s="30"/>
      <c r="C71" s="75"/>
      <c r="D71" s="30"/>
      <c r="E71" s="30"/>
      <c r="F71" s="30"/>
      <c r="G71" s="31"/>
      <c r="H71" s="30"/>
      <c r="I71" s="30"/>
      <c r="J71" s="30"/>
      <c r="K71" s="30"/>
      <c r="Q71" s="4"/>
    </row>
    <row r="72" spans="1:17" ht="16.5" customHeight="1">
      <c r="A72" s="269" t="s">
        <v>9</v>
      </c>
      <c r="B72" s="246" t="s">
        <v>10</v>
      </c>
      <c r="C72" s="247"/>
      <c r="D72" s="268"/>
      <c r="E72" s="95"/>
      <c r="F72" s="95"/>
      <c r="G72" s="95"/>
      <c r="H72" s="95"/>
      <c r="I72" s="246" t="s">
        <v>11</v>
      </c>
      <c r="J72" s="247"/>
      <c r="K72" s="268"/>
      <c r="L72" s="246" t="s">
        <v>12</v>
      </c>
      <c r="M72" s="247"/>
      <c r="N72" s="247"/>
      <c r="O72" s="247"/>
      <c r="P72" s="248"/>
      <c r="Q72" s="4"/>
    </row>
    <row r="73" spans="1:17" ht="4.5" customHeight="1">
      <c r="A73" s="270"/>
      <c r="B73" s="272"/>
      <c r="C73" s="273"/>
      <c r="D73" s="274"/>
      <c r="E73" s="113"/>
      <c r="F73" s="113"/>
      <c r="G73" s="103"/>
      <c r="H73" s="103"/>
      <c r="I73" s="249"/>
      <c r="J73" s="250"/>
      <c r="K73" s="265"/>
      <c r="L73" s="249"/>
      <c r="M73" s="250"/>
      <c r="N73" s="250"/>
      <c r="O73" s="250"/>
      <c r="P73" s="251"/>
      <c r="Q73" s="4"/>
    </row>
    <row r="74" spans="1:17" ht="15" customHeight="1">
      <c r="A74" s="270"/>
      <c r="B74" s="275"/>
      <c r="C74" s="276"/>
      <c r="D74" s="276"/>
      <c r="E74" s="161"/>
      <c r="F74" s="101"/>
      <c r="G74" s="34" t="s">
        <v>13</v>
      </c>
      <c r="H74" s="4"/>
      <c r="I74" s="252"/>
      <c r="J74" s="253"/>
      <c r="K74" s="266"/>
      <c r="L74" s="252"/>
      <c r="M74" s="253"/>
      <c r="N74" s="253"/>
      <c r="O74" s="253"/>
      <c r="P74" s="254"/>
      <c r="Q74" s="4"/>
    </row>
    <row r="75" spans="1:17" ht="15" customHeight="1">
      <c r="A75" s="270"/>
      <c r="B75" s="275"/>
      <c r="C75" s="276"/>
      <c r="D75" s="276"/>
      <c r="E75" s="161"/>
      <c r="F75" s="101"/>
      <c r="G75" s="34" t="s">
        <v>14</v>
      </c>
      <c r="H75" s="4"/>
      <c r="I75" s="252"/>
      <c r="J75" s="253"/>
      <c r="K75" s="266"/>
      <c r="L75" s="252"/>
      <c r="M75" s="253"/>
      <c r="N75" s="253"/>
      <c r="O75" s="253"/>
      <c r="P75" s="254"/>
      <c r="Q75" s="4"/>
    </row>
    <row r="76" spans="1:17" ht="5.25" customHeight="1" thickBot="1">
      <c r="A76" s="271"/>
      <c r="B76" s="277"/>
      <c r="C76" s="278"/>
      <c r="D76" s="279"/>
      <c r="E76" s="114"/>
      <c r="F76" s="114"/>
      <c r="G76" s="102"/>
      <c r="H76" s="102"/>
      <c r="I76" s="255"/>
      <c r="J76" s="256"/>
      <c r="K76" s="267"/>
      <c r="L76" s="255"/>
      <c r="M76" s="256"/>
      <c r="N76" s="256"/>
      <c r="O76" s="256"/>
      <c r="P76" s="257"/>
      <c r="Q76" s="4"/>
    </row>
    <row r="77" spans="1:17" ht="13.5" customHeight="1" thickBot="1">
      <c r="A77" s="103"/>
      <c r="B77" s="115"/>
      <c r="C77" s="116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7"/>
      <c r="P77" s="118"/>
      <c r="Q77" s="4"/>
    </row>
    <row r="78" spans="1:17" s="2" customFormat="1" ht="15" customHeight="1">
      <c r="A78" s="238" t="s">
        <v>18</v>
      </c>
      <c r="B78" s="239"/>
      <c r="C78" s="239"/>
      <c r="D78" s="235" t="s">
        <v>15</v>
      </c>
      <c r="E78" s="236"/>
      <c r="F78" s="237"/>
      <c r="G78" s="236" t="s">
        <v>16</v>
      </c>
      <c r="H78" s="236"/>
      <c r="I78" s="236"/>
      <c r="J78" s="236"/>
      <c r="K78" s="236"/>
      <c r="L78" s="258" t="s">
        <v>17</v>
      </c>
      <c r="M78" s="259"/>
      <c r="N78" s="259"/>
      <c r="O78" s="259"/>
      <c r="P78" s="260"/>
    </row>
    <row r="79" spans="1:17" ht="12.75" customHeight="1">
      <c r="A79" s="233" t="s">
        <v>43</v>
      </c>
      <c r="B79" s="234"/>
      <c r="C79" s="234"/>
      <c r="D79" s="240"/>
      <c r="E79" s="241"/>
      <c r="F79" s="242"/>
      <c r="G79" s="224"/>
      <c r="H79" s="224"/>
      <c r="I79" s="224"/>
      <c r="J79" s="224"/>
      <c r="K79" s="224"/>
      <c r="L79" s="220"/>
      <c r="M79" s="221"/>
      <c r="N79" s="221"/>
      <c r="O79" s="221"/>
      <c r="P79" s="222"/>
      <c r="Q79" s="4"/>
    </row>
    <row r="80" spans="1:17" ht="12.75" customHeight="1">
      <c r="A80" s="104" t="s">
        <v>28</v>
      </c>
      <c r="C80" s="72"/>
      <c r="D80" s="240"/>
      <c r="E80" s="241"/>
      <c r="F80" s="242"/>
      <c r="G80" s="224"/>
      <c r="H80" s="224"/>
      <c r="I80" s="224"/>
      <c r="J80" s="224"/>
      <c r="K80" s="224"/>
      <c r="L80" s="223"/>
      <c r="M80" s="224"/>
      <c r="N80" s="224"/>
      <c r="O80" s="224"/>
      <c r="P80" s="225"/>
      <c r="Q80" s="4"/>
    </row>
    <row r="81" spans="1:17" ht="12.75" customHeight="1" thickBot="1">
      <c r="A81" s="105" t="s">
        <v>29</v>
      </c>
      <c r="B81" s="106"/>
      <c r="C81" s="107"/>
      <c r="D81" s="243"/>
      <c r="E81" s="244"/>
      <c r="F81" s="245"/>
      <c r="G81" s="227"/>
      <c r="H81" s="227"/>
      <c r="I81" s="227"/>
      <c r="J81" s="227"/>
      <c r="K81" s="227"/>
      <c r="L81" s="226"/>
      <c r="M81" s="227"/>
      <c r="N81" s="227"/>
      <c r="O81" s="227"/>
      <c r="P81" s="228"/>
      <c r="Q81" s="4"/>
    </row>
    <row r="82" spans="1:17" ht="12.9" customHeight="1">
      <c r="B82" s="14"/>
      <c r="C82" s="72"/>
      <c r="D82" s="15"/>
      <c r="E82" s="15"/>
      <c r="F82" s="15"/>
      <c r="G82" s="16"/>
      <c r="H82" s="16"/>
      <c r="I82" s="15"/>
      <c r="J82" s="15"/>
      <c r="K82" s="15"/>
      <c r="L82" s="15"/>
      <c r="M82" s="15"/>
      <c r="N82" s="15"/>
      <c r="O82" s="55"/>
      <c r="P82" s="60"/>
      <c r="Q82" s="17"/>
    </row>
    <row r="83" spans="1:17" ht="12.9" customHeight="1">
      <c r="I83" s="15"/>
      <c r="J83" s="15"/>
      <c r="K83" s="15"/>
      <c r="L83" s="15"/>
      <c r="M83" s="15"/>
      <c r="N83" s="15"/>
      <c r="O83" s="55"/>
      <c r="P83" s="60"/>
      <c r="Q83" s="17"/>
    </row>
    <row r="84" spans="1:17" ht="12.9" customHeight="1">
      <c r="I84" s="15"/>
      <c r="J84" s="15"/>
      <c r="K84" s="15"/>
      <c r="L84" s="15"/>
      <c r="M84" s="15"/>
      <c r="N84" s="15"/>
      <c r="O84" s="55"/>
      <c r="P84" s="60"/>
      <c r="Q84" s="17"/>
    </row>
    <row r="85" spans="1:17" ht="12.9" customHeight="1">
      <c r="I85" s="15"/>
      <c r="J85" s="15"/>
      <c r="K85" s="15"/>
      <c r="L85" s="15"/>
      <c r="M85" s="15"/>
      <c r="N85" s="15"/>
      <c r="O85" s="55"/>
      <c r="P85" s="60"/>
      <c r="Q85" s="17"/>
    </row>
    <row r="86" spans="1:17" ht="12.9" customHeight="1">
      <c r="I86" s="15"/>
      <c r="J86" s="15"/>
      <c r="K86" s="15"/>
      <c r="L86" s="15"/>
      <c r="M86" s="15"/>
      <c r="N86" s="15"/>
      <c r="O86" s="55"/>
      <c r="P86" s="60"/>
      <c r="Q86" s="17"/>
    </row>
    <row r="87" spans="1:17" ht="12.9" customHeight="1">
      <c r="I87" s="15"/>
      <c r="J87" s="15"/>
      <c r="K87" s="15"/>
      <c r="L87" s="15"/>
      <c r="M87" s="15"/>
      <c r="N87" s="15"/>
      <c r="O87" s="55"/>
      <c r="P87" s="60"/>
      <c r="Q87" s="17"/>
    </row>
    <row r="88" spans="1:17" ht="12.9" customHeight="1">
      <c r="I88" s="15"/>
      <c r="J88" s="15"/>
      <c r="K88" s="15"/>
      <c r="L88" s="15"/>
      <c r="M88" s="15"/>
      <c r="N88" s="15"/>
      <c r="O88" s="55"/>
      <c r="P88" s="60"/>
      <c r="Q88" s="17"/>
    </row>
    <row r="89" spans="1:17" ht="12.9" customHeight="1">
      <c r="I89" s="15"/>
      <c r="J89" s="15"/>
      <c r="K89" s="15"/>
      <c r="L89" s="15"/>
      <c r="M89" s="15"/>
      <c r="N89" s="15"/>
      <c r="O89" s="55"/>
      <c r="P89" s="60"/>
      <c r="Q89" s="17"/>
    </row>
    <row r="90" spans="1:17" ht="12.9" customHeight="1">
      <c r="B90" s="4"/>
      <c r="C90" s="4"/>
      <c r="D90" s="14"/>
      <c r="E90" s="14"/>
      <c r="F90" s="14"/>
      <c r="G90" s="4"/>
      <c r="H90" s="4"/>
      <c r="I90" s="15"/>
      <c r="J90" s="15"/>
      <c r="K90" s="15"/>
      <c r="L90" s="15"/>
      <c r="M90" s="15"/>
      <c r="N90" s="15"/>
      <c r="O90" s="55"/>
      <c r="P90" s="60"/>
      <c r="Q90" s="17"/>
    </row>
    <row r="91" spans="1:17" ht="12.9" customHeight="1">
      <c r="B91" s="4"/>
      <c r="C91" s="4"/>
      <c r="D91" s="14"/>
      <c r="E91" s="14"/>
      <c r="F91" s="14"/>
      <c r="G91" s="4"/>
      <c r="H91" s="4"/>
      <c r="I91" s="15"/>
      <c r="J91" s="15"/>
      <c r="K91" s="15"/>
      <c r="L91" s="15"/>
      <c r="M91" s="15"/>
      <c r="N91" s="15"/>
      <c r="O91" s="55"/>
      <c r="P91" s="60"/>
      <c r="Q91" s="17"/>
    </row>
    <row r="92" spans="1:17" ht="12.9" customHeight="1">
      <c r="B92" s="4"/>
      <c r="C92" s="4"/>
      <c r="D92" s="14"/>
      <c r="E92" s="14"/>
      <c r="F92" s="14"/>
      <c r="G92" s="4"/>
      <c r="H92" s="4"/>
      <c r="I92" s="15"/>
      <c r="J92" s="15"/>
      <c r="K92" s="15"/>
      <c r="L92" s="15"/>
      <c r="M92" s="15"/>
      <c r="N92" s="15"/>
      <c r="O92" s="55"/>
      <c r="P92" s="60"/>
      <c r="Q92" s="17"/>
    </row>
    <row r="93" spans="1:17" ht="12.9" customHeight="1">
      <c r="B93" s="4"/>
      <c r="C93" s="4"/>
      <c r="D93" s="14"/>
      <c r="E93" s="14"/>
      <c r="F93" s="14"/>
      <c r="G93" s="4"/>
      <c r="H93" s="4"/>
      <c r="I93" s="15"/>
      <c r="J93" s="15"/>
      <c r="K93" s="15"/>
      <c r="L93" s="15"/>
      <c r="M93" s="15"/>
      <c r="N93" s="15"/>
      <c r="O93" s="55"/>
      <c r="P93" s="60"/>
      <c r="Q93" s="17"/>
    </row>
    <row r="94" spans="1:17" ht="12.9" customHeight="1">
      <c r="B94" s="4"/>
      <c r="C94" s="4"/>
      <c r="D94" s="14"/>
      <c r="E94" s="14"/>
      <c r="F94" s="14"/>
      <c r="G94" s="4"/>
      <c r="H94" s="4"/>
      <c r="I94" s="15"/>
      <c r="J94" s="15"/>
      <c r="K94" s="15"/>
      <c r="L94" s="15"/>
      <c r="M94" s="15"/>
      <c r="N94" s="15"/>
      <c r="O94" s="55"/>
      <c r="P94" s="60"/>
      <c r="Q94" s="17"/>
    </row>
    <row r="95" spans="1:17" ht="12.9" customHeight="1">
      <c r="B95" s="4"/>
      <c r="C95" s="4"/>
      <c r="D95" s="14"/>
      <c r="E95" s="14"/>
      <c r="F95" s="14"/>
      <c r="G95" s="4"/>
      <c r="H95" s="4"/>
      <c r="I95" s="15"/>
      <c r="J95" s="15"/>
      <c r="K95" s="15"/>
      <c r="L95" s="15"/>
      <c r="M95" s="15"/>
      <c r="N95" s="15"/>
      <c r="O95" s="55"/>
      <c r="P95" s="60"/>
      <c r="Q95" s="17"/>
    </row>
    <row r="96" spans="1:17" ht="12.9" customHeight="1">
      <c r="B96" s="4"/>
      <c r="C96" s="4"/>
      <c r="D96" s="14"/>
      <c r="E96" s="14"/>
      <c r="F96" s="14"/>
      <c r="G96" s="4"/>
      <c r="H96" s="4"/>
      <c r="I96" s="15"/>
      <c r="J96" s="15"/>
      <c r="K96" s="15"/>
      <c r="L96" s="15"/>
      <c r="M96" s="15"/>
      <c r="N96" s="15"/>
      <c r="O96" s="55"/>
      <c r="P96" s="60"/>
      <c r="Q96" s="17"/>
    </row>
    <row r="97" spans="2:17" ht="12.9" customHeight="1">
      <c r="B97" s="4"/>
      <c r="C97" s="4"/>
      <c r="D97" s="14"/>
      <c r="E97" s="14"/>
      <c r="F97" s="14"/>
      <c r="G97" s="4"/>
      <c r="H97" s="4"/>
      <c r="I97" s="15"/>
      <c r="J97" s="15"/>
      <c r="K97" s="15"/>
      <c r="L97" s="15"/>
      <c r="M97" s="15"/>
      <c r="N97" s="15"/>
      <c r="O97" s="55"/>
      <c r="P97" s="60"/>
      <c r="Q97" s="17"/>
    </row>
    <row r="98" spans="2:17" ht="12.9" customHeight="1">
      <c r="B98" s="4"/>
      <c r="C98" s="4"/>
      <c r="D98" s="14"/>
      <c r="E98" s="14"/>
      <c r="F98" s="14"/>
      <c r="G98" s="4"/>
      <c r="H98" s="4"/>
      <c r="I98" s="15"/>
      <c r="J98" s="15"/>
      <c r="K98" s="15"/>
      <c r="L98" s="15"/>
      <c r="M98" s="15"/>
      <c r="N98" s="15"/>
      <c r="O98" s="55"/>
      <c r="P98" s="60"/>
      <c r="Q98" s="17"/>
    </row>
    <row r="99" spans="2:17" ht="12.9" customHeight="1">
      <c r="B99" s="4"/>
      <c r="C99" s="4"/>
      <c r="D99" s="14"/>
      <c r="E99" s="14"/>
      <c r="F99" s="14"/>
      <c r="G99" s="4"/>
      <c r="H99" s="4"/>
      <c r="I99" s="15"/>
      <c r="J99" s="15"/>
      <c r="K99" s="15"/>
      <c r="L99" s="15"/>
      <c r="M99" s="15"/>
      <c r="N99" s="15"/>
      <c r="O99" s="55"/>
      <c r="P99" s="60"/>
      <c r="Q99" s="17"/>
    </row>
    <row r="100" spans="2:17" ht="12.9" customHeight="1">
      <c r="B100" s="4"/>
      <c r="C100" s="4"/>
      <c r="D100" s="14"/>
      <c r="E100" s="14"/>
      <c r="F100" s="14"/>
      <c r="G100" s="4"/>
      <c r="H100" s="4"/>
      <c r="I100" s="15"/>
      <c r="J100" s="15"/>
      <c r="K100" s="15"/>
      <c r="L100" s="15"/>
      <c r="M100" s="15"/>
      <c r="N100" s="15"/>
      <c r="O100" s="55"/>
      <c r="P100" s="60"/>
      <c r="Q100" s="17"/>
    </row>
    <row r="101" spans="2:17" ht="12.9" customHeight="1">
      <c r="B101" s="4"/>
      <c r="C101" s="4"/>
      <c r="D101" s="14"/>
      <c r="E101" s="14"/>
      <c r="F101" s="14"/>
      <c r="G101" s="4"/>
      <c r="H101" s="4"/>
      <c r="I101" s="15"/>
      <c r="J101" s="15"/>
      <c r="K101" s="15"/>
      <c r="L101" s="15"/>
      <c r="M101" s="15"/>
      <c r="N101" s="15"/>
      <c r="O101" s="55"/>
      <c r="P101" s="60"/>
      <c r="Q101" s="17"/>
    </row>
    <row r="102" spans="2:17" ht="12.9" customHeight="1">
      <c r="B102" s="4"/>
      <c r="C102" s="4"/>
      <c r="D102" s="14"/>
      <c r="E102" s="14"/>
      <c r="F102" s="14"/>
      <c r="G102" s="4"/>
      <c r="H102" s="4"/>
      <c r="I102" s="15"/>
      <c r="J102" s="15"/>
      <c r="K102" s="15"/>
      <c r="L102" s="15"/>
      <c r="M102" s="15"/>
      <c r="N102" s="15"/>
      <c r="O102" s="55"/>
      <c r="P102" s="60"/>
      <c r="Q102" s="17"/>
    </row>
    <row r="103" spans="2:17" ht="12.9" customHeight="1">
      <c r="B103" s="4"/>
      <c r="C103" s="4"/>
      <c r="D103" s="14"/>
      <c r="E103" s="14"/>
      <c r="F103" s="14"/>
      <c r="G103" s="4"/>
      <c r="H103" s="4"/>
      <c r="I103" s="15"/>
      <c r="J103" s="15"/>
      <c r="K103" s="15"/>
      <c r="L103" s="15"/>
      <c r="M103" s="15"/>
      <c r="N103" s="15"/>
      <c r="O103" s="55"/>
      <c r="P103" s="60"/>
      <c r="Q103" s="17"/>
    </row>
    <row r="104" spans="2:17" ht="12.9" customHeight="1">
      <c r="B104" s="4"/>
      <c r="C104" s="4"/>
      <c r="D104" s="14"/>
      <c r="E104" s="14"/>
      <c r="F104" s="14"/>
      <c r="G104" s="4"/>
      <c r="H104" s="4"/>
      <c r="I104" s="15"/>
      <c r="J104" s="15"/>
      <c r="K104" s="15"/>
      <c r="L104" s="15"/>
      <c r="M104" s="15"/>
      <c r="N104" s="15"/>
      <c r="O104" s="55"/>
      <c r="P104" s="60"/>
      <c r="Q104" s="17"/>
    </row>
    <row r="105" spans="2:17" ht="12.9" customHeight="1">
      <c r="B105" s="4"/>
      <c r="C105" s="4"/>
      <c r="D105" s="14"/>
      <c r="E105" s="14"/>
      <c r="F105" s="14"/>
      <c r="G105" s="4"/>
      <c r="H105" s="4"/>
      <c r="I105" s="15"/>
      <c r="J105" s="15"/>
      <c r="K105" s="15"/>
      <c r="L105" s="15"/>
      <c r="M105" s="15"/>
      <c r="N105" s="15"/>
      <c r="O105" s="55"/>
      <c r="P105" s="60"/>
      <c r="Q105" s="17"/>
    </row>
    <row r="106" spans="2:17" ht="12.9" customHeight="1">
      <c r="B106" s="4"/>
      <c r="C106" s="4"/>
      <c r="D106" s="14"/>
      <c r="E106" s="14"/>
      <c r="F106" s="14"/>
      <c r="G106" s="4"/>
      <c r="H106" s="4"/>
      <c r="I106" s="15"/>
      <c r="J106" s="15"/>
      <c r="K106" s="15"/>
      <c r="L106" s="15"/>
      <c r="M106" s="15"/>
      <c r="N106" s="15"/>
      <c r="O106" s="55"/>
      <c r="P106" s="60"/>
      <c r="Q106" s="17"/>
    </row>
    <row r="107" spans="2:17" ht="12.9" customHeight="1">
      <c r="B107" s="4"/>
      <c r="C107" s="4"/>
      <c r="D107" s="14"/>
      <c r="E107" s="14"/>
      <c r="F107" s="14"/>
      <c r="G107" s="4"/>
      <c r="H107" s="4"/>
      <c r="I107" s="15"/>
      <c r="J107" s="15"/>
      <c r="K107" s="15"/>
      <c r="L107" s="15"/>
      <c r="M107" s="15"/>
      <c r="N107" s="15"/>
      <c r="O107" s="55"/>
      <c r="P107" s="60"/>
      <c r="Q107" s="17"/>
    </row>
    <row r="108" spans="2:17" ht="12.9" customHeight="1">
      <c r="B108" s="4"/>
      <c r="C108" s="4"/>
      <c r="D108" s="14"/>
      <c r="E108" s="14"/>
      <c r="F108" s="14"/>
      <c r="G108" s="4"/>
      <c r="H108" s="4"/>
      <c r="I108" s="15"/>
      <c r="J108" s="15"/>
      <c r="K108" s="15"/>
      <c r="L108" s="15"/>
      <c r="M108" s="15"/>
      <c r="N108" s="15"/>
      <c r="O108" s="55"/>
      <c r="P108" s="60"/>
      <c r="Q108" s="17"/>
    </row>
    <row r="109" spans="2:17" ht="12.9" customHeight="1">
      <c r="B109" s="4"/>
      <c r="C109" s="4"/>
      <c r="D109" s="14"/>
      <c r="E109" s="14"/>
      <c r="F109" s="14"/>
      <c r="G109" s="4"/>
      <c r="H109" s="4"/>
      <c r="I109" s="15"/>
      <c r="J109" s="15"/>
      <c r="K109" s="15"/>
      <c r="L109" s="15"/>
      <c r="M109" s="15"/>
      <c r="N109" s="15"/>
      <c r="O109" s="55"/>
      <c r="P109" s="60"/>
      <c r="Q109" s="17"/>
    </row>
    <row r="110" spans="2:17" ht="12.9" customHeight="1">
      <c r="B110" s="4"/>
      <c r="C110" s="4"/>
      <c r="D110" s="14"/>
      <c r="E110" s="14"/>
      <c r="F110" s="14"/>
      <c r="G110" s="4"/>
      <c r="H110" s="4"/>
      <c r="I110" s="15"/>
      <c r="J110" s="15"/>
      <c r="K110" s="15"/>
      <c r="L110" s="15"/>
      <c r="M110" s="15"/>
      <c r="N110" s="15"/>
      <c r="O110" s="55"/>
      <c r="P110" s="60"/>
      <c r="Q110" s="17"/>
    </row>
    <row r="111" spans="2:17" ht="12.9" customHeight="1">
      <c r="B111" s="4"/>
      <c r="C111" s="4"/>
      <c r="D111" s="14"/>
      <c r="E111" s="14"/>
      <c r="F111" s="14"/>
      <c r="G111" s="4"/>
      <c r="H111" s="4"/>
      <c r="I111" s="15"/>
      <c r="J111" s="15"/>
      <c r="K111" s="15"/>
      <c r="L111" s="15"/>
      <c r="M111" s="15"/>
      <c r="N111" s="15"/>
      <c r="O111" s="55"/>
      <c r="P111" s="60"/>
      <c r="Q111" s="17"/>
    </row>
    <row r="112" spans="2:17" ht="12.9" customHeight="1">
      <c r="B112" s="4"/>
      <c r="C112" s="4"/>
      <c r="D112" s="14"/>
      <c r="E112" s="14"/>
      <c r="F112" s="14"/>
      <c r="G112" s="4"/>
      <c r="H112" s="4"/>
      <c r="I112" s="15"/>
      <c r="J112" s="15"/>
      <c r="K112" s="15"/>
      <c r="L112" s="15"/>
      <c r="M112" s="15"/>
      <c r="N112" s="15"/>
      <c r="O112" s="55"/>
      <c r="P112" s="60"/>
      <c r="Q112" s="17"/>
    </row>
    <row r="113" spans="2:17" ht="12.9" customHeight="1">
      <c r="B113" s="4"/>
      <c r="C113" s="4"/>
      <c r="D113" s="14"/>
      <c r="E113" s="14"/>
      <c r="F113" s="14"/>
      <c r="G113" s="4"/>
      <c r="H113" s="4"/>
      <c r="I113" s="15"/>
      <c r="J113" s="15"/>
      <c r="K113" s="15"/>
      <c r="L113" s="15"/>
      <c r="M113" s="15"/>
      <c r="N113" s="15"/>
      <c r="O113" s="55"/>
      <c r="P113" s="60"/>
      <c r="Q113" s="17"/>
    </row>
    <row r="114" spans="2:17" ht="12.9" customHeight="1">
      <c r="B114" s="4"/>
      <c r="C114" s="4"/>
      <c r="D114" s="14"/>
      <c r="E114" s="14"/>
      <c r="F114" s="14"/>
      <c r="G114" s="4"/>
      <c r="H114" s="4"/>
      <c r="I114" s="15"/>
      <c r="J114" s="15"/>
      <c r="K114" s="15"/>
      <c r="L114" s="15"/>
      <c r="M114" s="15"/>
      <c r="N114" s="15"/>
      <c r="O114" s="55"/>
      <c r="P114" s="60"/>
      <c r="Q114" s="17"/>
    </row>
    <row r="115" spans="2:17" ht="12.9" customHeight="1">
      <c r="B115" s="4"/>
      <c r="C115" s="4"/>
      <c r="D115" s="14"/>
      <c r="E115" s="14"/>
      <c r="F115" s="14"/>
      <c r="G115" s="4"/>
      <c r="H115" s="4"/>
      <c r="I115" s="15"/>
      <c r="J115" s="15"/>
      <c r="K115" s="15"/>
      <c r="L115" s="15"/>
      <c r="M115" s="15"/>
      <c r="N115" s="15"/>
      <c r="O115" s="55"/>
      <c r="P115" s="60"/>
      <c r="Q115" s="17"/>
    </row>
    <row r="116" spans="2:17" ht="12.9" customHeight="1">
      <c r="B116" s="4"/>
      <c r="C116" s="4"/>
      <c r="D116" s="14"/>
      <c r="E116" s="14"/>
      <c r="F116" s="14"/>
      <c r="G116" s="4"/>
      <c r="H116" s="4"/>
      <c r="I116" s="15"/>
      <c r="J116" s="15"/>
      <c r="K116" s="15"/>
      <c r="L116" s="15"/>
      <c r="M116" s="15"/>
      <c r="N116" s="15"/>
      <c r="O116" s="55"/>
      <c r="P116" s="60"/>
      <c r="Q116" s="17"/>
    </row>
    <row r="117" spans="2:17" ht="12.9" customHeight="1">
      <c r="B117" s="4"/>
      <c r="C117" s="4"/>
      <c r="D117" s="14"/>
      <c r="E117" s="14"/>
      <c r="F117" s="14"/>
      <c r="G117" s="4"/>
      <c r="H117" s="4"/>
      <c r="I117" s="15"/>
      <c r="J117" s="15"/>
      <c r="K117" s="15"/>
      <c r="L117" s="15"/>
      <c r="M117" s="15"/>
      <c r="N117" s="15"/>
      <c r="O117" s="55"/>
      <c r="P117" s="60"/>
      <c r="Q117" s="17"/>
    </row>
    <row r="118" spans="2:17" ht="12.9" customHeight="1">
      <c r="B118" s="4"/>
      <c r="C118" s="4"/>
      <c r="D118" s="14"/>
      <c r="E118" s="14"/>
      <c r="F118" s="14"/>
      <c r="G118" s="4"/>
      <c r="H118" s="4"/>
      <c r="I118" s="15"/>
      <c r="J118" s="15"/>
      <c r="K118" s="15"/>
      <c r="L118" s="15"/>
      <c r="M118" s="15"/>
      <c r="N118" s="15"/>
      <c r="O118" s="55"/>
      <c r="P118" s="60"/>
      <c r="Q118" s="17"/>
    </row>
    <row r="119" spans="2:17" ht="12.9" customHeight="1">
      <c r="B119" s="4"/>
      <c r="C119" s="4"/>
      <c r="D119" s="14"/>
      <c r="E119" s="14"/>
      <c r="F119" s="14"/>
      <c r="G119" s="4"/>
      <c r="H119" s="4"/>
      <c r="I119" s="15"/>
      <c r="J119" s="15"/>
      <c r="K119" s="15"/>
      <c r="L119" s="15"/>
      <c r="M119" s="15"/>
      <c r="N119" s="15"/>
      <c r="O119" s="55"/>
      <c r="P119" s="60"/>
      <c r="Q119" s="17"/>
    </row>
    <row r="120" spans="2:17" ht="12.9" customHeight="1">
      <c r="B120" s="4"/>
      <c r="C120" s="4"/>
      <c r="D120" s="14"/>
      <c r="E120" s="14"/>
      <c r="F120" s="14"/>
      <c r="G120" s="4"/>
      <c r="H120" s="4"/>
      <c r="I120" s="15"/>
      <c r="J120" s="15"/>
      <c r="K120" s="15"/>
      <c r="L120" s="15"/>
      <c r="M120" s="15"/>
      <c r="N120" s="15"/>
      <c r="O120" s="55"/>
      <c r="P120" s="60"/>
      <c r="Q120" s="17"/>
    </row>
    <row r="121" spans="2:17" ht="12.9" customHeight="1">
      <c r="B121" s="4"/>
      <c r="C121" s="4"/>
      <c r="D121" s="14"/>
      <c r="E121" s="14"/>
      <c r="F121" s="14"/>
      <c r="G121" s="4"/>
      <c r="H121" s="4"/>
      <c r="I121" s="15"/>
      <c r="J121" s="15"/>
      <c r="K121" s="15"/>
      <c r="L121" s="15"/>
      <c r="M121" s="15"/>
      <c r="N121" s="15"/>
      <c r="O121" s="55"/>
      <c r="P121" s="60"/>
      <c r="Q121" s="17"/>
    </row>
    <row r="122" spans="2:17" ht="12.9" customHeight="1">
      <c r="B122" s="4"/>
      <c r="C122" s="4"/>
      <c r="D122" s="14"/>
      <c r="E122" s="14"/>
      <c r="F122" s="14"/>
      <c r="G122" s="4"/>
      <c r="H122" s="4"/>
      <c r="I122" s="15"/>
      <c r="J122" s="15"/>
      <c r="K122" s="15"/>
      <c r="L122" s="15"/>
      <c r="M122" s="15"/>
      <c r="N122" s="15"/>
      <c r="O122" s="55"/>
      <c r="P122" s="60"/>
      <c r="Q122" s="17"/>
    </row>
    <row r="123" spans="2:17" ht="12.9" customHeight="1">
      <c r="B123" s="4"/>
      <c r="C123" s="4"/>
      <c r="D123" s="14"/>
      <c r="E123" s="14"/>
      <c r="F123" s="14"/>
      <c r="G123" s="4"/>
      <c r="H123" s="4"/>
      <c r="I123" s="15"/>
      <c r="J123" s="15"/>
      <c r="K123" s="15"/>
      <c r="L123" s="15"/>
      <c r="M123" s="15"/>
      <c r="N123" s="15"/>
      <c r="O123" s="55"/>
      <c r="P123" s="60"/>
      <c r="Q123" s="17"/>
    </row>
    <row r="124" spans="2:17" ht="12.9" customHeight="1">
      <c r="B124" s="4"/>
      <c r="C124" s="4"/>
      <c r="D124" s="14"/>
      <c r="E124" s="14"/>
      <c r="F124" s="14"/>
      <c r="G124" s="4"/>
      <c r="H124" s="4"/>
      <c r="I124" s="15"/>
      <c r="J124" s="15"/>
      <c r="K124" s="15"/>
      <c r="L124" s="15"/>
      <c r="M124" s="15"/>
      <c r="N124" s="15"/>
      <c r="O124" s="55"/>
      <c r="P124" s="60"/>
      <c r="Q124" s="17"/>
    </row>
    <row r="125" spans="2:17" ht="12.9" customHeight="1">
      <c r="B125" s="4"/>
      <c r="C125" s="4"/>
      <c r="D125" s="14"/>
      <c r="E125" s="14"/>
      <c r="F125" s="14"/>
      <c r="G125" s="4"/>
      <c r="H125" s="4"/>
      <c r="I125" s="15"/>
      <c r="J125" s="15"/>
      <c r="K125" s="15"/>
      <c r="L125" s="15"/>
      <c r="M125" s="15"/>
      <c r="N125" s="15"/>
      <c r="O125" s="55"/>
      <c r="P125" s="60"/>
      <c r="Q125" s="17"/>
    </row>
    <row r="126" spans="2:17" ht="12.9" customHeight="1">
      <c r="B126" s="4"/>
      <c r="C126" s="4"/>
      <c r="D126" s="14"/>
      <c r="E126" s="14"/>
      <c r="F126" s="14"/>
      <c r="G126" s="4"/>
      <c r="H126" s="4"/>
      <c r="I126" s="15"/>
      <c r="J126" s="15"/>
      <c r="K126" s="15"/>
      <c r="L126" s="15"/>
      <c r="M126" s="15"/>
      <c r="N126" s="15"/>
      <c r="O126" s="55"/>
      <c r="P126" s="60"/>
      <c r="Q126" s="17"/>
    </row>
    <row r="127" spans="2:17" ht="12.9" customHeight="1">
      <c r="B127" s="4"/>
      <c r="C127" s="4"/>
      <c r="D127" s="14"/>
      <c r="E127" s="14"/>
      <c r="F127" s="14"/>
      <c r="G127" s="4"/>
      <c r="H127" s="4"/>
      <c r="I127" s="15"/>
      <c r="J127" s="15"/>
      <c r="K127" s="15"/>
      <c r="L127" s="15"/>
      <c r="M127" s="15"/>
      <c r="N127" s="15"/>
      <c r="O127" s="55"/>
      <c r="P127" s="60"/>
      <c r="Q127" s="17"/>
    </row>
    <row r="128" spans="2:17" ht="12.9" customHeight="1">
      <c r="B128" s="4"/>
      <c r="C128" s="4"/>
      <c r="D128" s="14"/>
      <c r="E128" s="14"/>
      <c r="F128" s="14"/>
      <c r="G128" s="4"/>
      <c r="H128" s="4"/>
      <c r="I128" s="15"/>
      <c r="J128" s="15"/>
      <c r="K128" s="15"/>
      <c r="L128" s="15"/>
      <c r="M128" s="15"/>
      <c r="N128" s="15"/>
      <c r="O128" s="55"/>
      <c r="P128" s="60"/>
      <c r="Q128" s="17"/>
    </row>
    <row r="129" spans="2:17" ht="12.9" customHeight="1">
      <c r="B129" s="4"/>
      <c r="C129" s="4"/>
      <c r="D129" s="14"/>
      <c r="E129" s="14"/>
      <c r="F129" s="14"/>
      <c r="G129" s="4"/>
      <c r="H129" s="4"/>
      <c r="I129" s="15"/>
      <c r="J129" s="15"/>
      <c r="K129" s="15"/>
      <c r="L129" s="15"/>
      <c r="M129" s="15"/>
      <c r="N129" s="15"/>
      <c r="O129" s="55"/>
      <c r="P129" s="60"/>
      <c r="Q129" s="17"/>
    </row>
    <row r="130" spans="2:17" ht="12.9" customHeight="1">
      <c r="B130" s="4"/>
      <c r="C130" s="4"/>
      <c r="D130" s="14"/>
      <c r="E130" s="14"/>
      <c r="F130" s="14"/>
      <c r="G130" s="4"/>
      <c r="H130" s="4"/>
      <c r="I130" s="15"/>
      <c r="J130" s="15"/>
      <c r="K130" s="15"/>
      <c r="L130" s="15"/>
      <c r="M130" s="15"/>
      <c r="N130" s="15"/>
      <c r="O130" s="55"/>
      <c r="P130" s="60"/>
      <c r="Q130" s="17"/>
    </row>
    <row r="131" spans="2:17" ht="12.9" customHeight="1">
      <c r="B131" s="4"/>
      <c r="C131" s="4"/>
      <c r="D131" s="14"/>
      <c r="E131" s="14"/>
      <c r="F131" s="14"/>
      <c r="G131" s="4"/>
      <c r="H131" s="4"/>
      <c r="I131" s="15"/>
      <c r="J131" s="15"/>
      <c r="K131" s="15"/>
      <c r="L131" s="15"/>
      <c r="M131" s="15"/>
      <c r="N131" s="15"/>
      <c r="O131" s="55"/>
      <c r="P131" s="60"/>
      <c r="Q131" s="17"/>
    </row>
    <row r="132" spans="2:17" ht="12.9" customHeight="1">
      <c r="B132" s="4"/>
      <c r="C132" s="4"/>
      <c r="D132" s="14"/>
      <c r="E132" s="14"/>
      <c r="F132" s="14"/>
      <c r="G132" s="4"/>
      <c r="H132" s="4"/>
      <c r="I132" s="15"/>
      <c r="J132" s="15"/>
      <c r="K132" s="15"/>
      <c r="L132" s="15"/>
      <c r="M132" s="15"/>
      <c r="N132" s="15"/>
      <c r="O132" s="55"/>
      <c r="P132" s="60"/>
      <c r="Q132" s="17"/>
    </row>
    <row r="133" spans="2:17" ht="12.9" customHeight="1">
      <c r="B133" s="4"/>
      <c r="C133" s="4"/>
      <c r="D133" s="14"/>
      <c r="E133" s="14"/>
      <c r="F133" s="14"/>
      <c r="G133" s="4"/>
      <c r="H133" s="4"/>
      <c r="I133" s="15"/>
      <c r="J133" s="15"/>
      <c r="K133" s="15"/>
      <c r="L133" s="15"/>
      <c r="M133" s="15"/>
      <c r="N133" s="15"/>
      <c r="O133" s="55"/>
      <c r="P133" s="60"/>
      <c r="Q133" s="17"/>
    </row>
    <row r="134" spans="2:17" ht="12.9" customHeight="1">
      <c r="B134" s="4"/>
      <c r="C134" s="4"/>
      <c r="D134" s="14"/>
      <c r="E134" s="14"/>
      <c r="F134" s="14"/>
      <c r="G134" s="4"/>
      <c r="H134" s="4"/>
      <c r="I134" s="15"/>
      <c r="J134" s="15"/>
      <c r="K134" s="15"/>
      <c r="L134" s="15"/>
      <c r="M134" s="15"/>
      <c r="N134" s="15"/>
      <c r="O134" s="55"/>
      <c r="P134" s="60"/>
      <c r="Q134" s="17"/>
    </row>
    <row r="135" spans="2:17" ht="12.9" customHeight="1">
      <c r="B135" s="4"/>
      <c r="C135" s="4"/>
      <c r="D135" s="14"/>
      <c r="E135" s="14"/>
      <c r="F135" s="14"/>
      <c r="G135" s="4"/>
      <c r="H135" s="4"/>
      <c r="I135" s="15"/>
      <c r="J135" s="15"/>
      <c r="K135" s="15"/>
      <c r="L135" s="15"/>
      <c r="M135" s="15"/>
      <c r="N135" s="15"/>
      <c r="O135" s="55"/>
      <c r="P135" s="60"/>
      <c r="Q135" s="17"/>
    </row>
    <row r="136" spans="2:17" ht="12.9" customHeight="1">
      <c r="B136" s="4"/>
      <c r="C136" s="4"/>
      <c r="D136" s="14"/>
      <c r="E136" s="14"/>
      <c r="F136" s="14"/>
      <c r="G136" s="4"/>
      <c r="H136" s="4"/>
      <c r="I136" s="15"/>
      <c r="J136" s="15"/>
      <c r="K136" s="15"/>
      <c r="L136" s="15"/>
      <c r="M136" s="15"/>
      <c r="N136" s="15"/>
      <c r="O136" s="55"/>
      <c r="P136" s="60"/>
      <c r="Q136" s="17"/>
    </row>
    <row r="137" spans="2:17" ht="12.9" customHeight="1">
      <c r="B137" s="4"/>
      <c r="C137" s="4"/>
      <c r="D137" s="14"/>
      <c r="E137" s="14"/>
      <c r="F137" s="14"/>
      <c r="G137" s="4"/>
      <c r="H137" s="4"/>
      <c r="I137" s="15"/>
      <c r="J137" s="15"/>
      <c r="K137" s="15"/>
      <c r="L137" s="15"/>
      <c r="M137" s="15"/>
      <c r="N137" s="15"/>
      <c r="O137" s="55"/>
      <c r="P137" s="60"/>
      <c r="Q137" s="17"/>
    </row>
    <row r="138" spans="2:17" ht="12.9" customHeight="1">
      <c r="B138" s="4"/>
      <c r="C138" s="4"/>
      <c r="D138" s="14"/>
      <c r="E138" s="14"/>
      <c r="F138" s="14"/>
      <c r="G138" s="4"/>
      <c r="H138" s="4"/>
      <c r="I138" s="15"/>
      <c r="J138" s="15"/>
      <c r="K138" s="15"/>
      <c r="L138" s="15"/>
      <c r="M138" s="15"/>
      <c r="N138" s="15"/>
      <c r="O138" s="55"/>
      <c r="P138" s="60"/>
      <c r="Q138" s="17"/>
    </row>
    <row r="139" spans="2:17" ht="12.9" customHeight="1">
      <c r="B139" s="4"/>
      <c r="C139" s="4"/>
      <c r="D139" s="14"/>
      <c r="E139" s="14"/>
      <c r="F139" s="14"/>
      <c r="G139" s="4"/>
      <c r="H139" s="4"/>
      <c r="I139" s="15"/>
      <c r="J139" s="15"/>
      <c r="K139" s="15"/>
      <c r="L139" s="15"/>
      <c r="M139" s="15"/>
      <c r="N139" s="15"/>
      <c r="O139" s="55"/>
      <c r="P139" s="60"/>
      <c r="Q139" s="17"/>
    </row>
    <row r="140" spans="2:17" ht="12.9" customHeight="1">
      <c r="B140" s="4"/>
      <c r="C140" s="4"/>
      <c r="D140" s="14"/>
      <c r="E140" s="14"/>
      <c r="F140" s="14"/>
      <c r="G140" s="4"/>
      <c r="H140" s="4"/>
      <c r="I140" s="15"/>
      <c r="J140" s="15"/>
      <c r="K140" s="15"/>
      <c r="L140" s="15"/>
      <c r="M140" s="15"/>
      <c r="N140" s="15"/>
      <c r="O140" s="55"/>
      <c r="P140" s="60"/>
      <c r="Q140" s="17"/>
    </row>
    <row r="141" spans="2:17" ht="12.9" customHeight="1">
      <c r="B141" s="4"/>
      <c r="C141" s="4"/>
      <c r="D141" s="14"/>
      <c r="E141" s="14"/>
      <c r="F141" s="14"/>
      <c r="G141" s="4"/>
      <c r="H141" s="4"/>
      <c r="I141" s="15"/>
      <c r="J141" s="15"/>
      <c r="K141" s="15"/>
      <c r="L141" s="15"/>
      <c r="M141" s="15"/>
      <c r="N141" s="15"/>
      <c r="O141" s="55"/>
      <c r="P141" s="60"/>
      <c r="Q141" s="17"/>
    </row>
    <row r="142" spans="2:17" ht="12.9" customHeight="1">
      <c r="B142" s="4"/>
      <c r="C142" s="4"/>
      <c r="D142" s="14"/>
      <c r="E142" s="14"/>
      <c r="F142" s="14"/>
      <c r="G142" s="4"/>
      <c r="H142" s="4"/>
      <c r="I142" s="15"/>
      <c r="J142" s="15"/>
      <c r="K142" s="15"/>
      <c r="L142" s="15"/>
      <c r="M142" s="15"/>
      <c r="N142" s="15"/>
      <c r="O142" s="55"/>
      <c r="P142" s="60"/>
      <c r="Q142" s="17"/>
    </row>
    <row r="143" spans="2:17" ht="12.9" customHeight="1">
      <c r="B143" s="4"/>
      <c r="C143" s="4"/>
      <c r="D143" s="14"/>
      <c r="E143" s="14"/>
      <c r="F143" s="14"/>
      <c r="G143" s="4"/>
      <c r="H143" s="4"/>
      <c r="I143" s="15"/>
      <c r="J143" s="15"/>
      <c r="K143" s="15"/>
      <c r="L143" s="15"/>
      <c r="M143" s="15"/>
      <c r="N143" s="15"/>
      <c r="O143" s="55"/>
      <c r="P143" s="60"/>
      <c r="Q143" s="17"/>
    </row>
    <row r="144" spans="2:17" ht="12.9" customHeight="1">
      <c r="B144" s="4"/>
      <c r="C144" s="4"/>
      <c r="D144" s="14"/>
      <c r="E144" s="14"/>
      <c r="F144" s="14"/>
      <c r="G144" s="4"/>
      <c r="H144" s="4"/>
      <c r="I144" s="15"/>
      <c r="J144" s="15"/>
      <c r="K144" s="15"/>
      <c r="L144" s="15"/>
      <c r="M144" s="15"/>
      <c r="N144" s="15"/>
      <c r="O144" s="55"/>
      <c r="P144" s="60"/>
      <c r="Q144" s="17"/>
    </row>
    <row r="145" spans="2:17" ht="12.9" customHeight="1">
      <c r="B145" s="4"/>
      <c r="C145" s="4"/>
      <c r="D145" s="14"/>
      <c r="E145" s="14"/>
      <c r="F145" s="14"/>
      <c r="G145" s="4"/>
      <c r="H145" s="4"/>
      <c r="I145" s="15"/>
      <c r="J145" s="15"/>
      <c r="K145" s="15"/>
      <c r="L145" s="15"/>
      <c r="M145" s="15"/>
      <c r="N145" s="15"/>
      <c r="O145" s="55"/>
      <c r="P145" s="60"/>
      <c r="Q145" s="17"/>
    </row>
    <row r="146" spans="2:17" ht="12.9" customHeight="1">
      <c r="B146" s="4"/>
      <c r="C146" s="4"/>
      <c r="D146" s="14"/>
      <c r="E146" s="14"/>
      <c r="F146" s="14"/>
      <c r="G146" s="4"/>
      <c r="H146" s="4"/>
      <c r="I146" s="15"/>
      <c r="J146" s="15"/>
      <c r="K146" s="15"/>
      <c r="L146" s="15"/>
      <c r="M146" s="15"/>
      <c r="N146" s="15"/>
      <c r="O146" s="55"/>
      <c r="P146" s="60"/>
      <c r="Q146" s="17"/>
    </row>
    <row r="147" spans="2:17" ht="12.9" customHeight="1">
      <c r="B147" s="4"/>
      <c r="C147" s="4"/>
      <c r="D147" s="14"/>
      <c r="E147" s="14"/>
      <c r="F147" s="14"/>
      <c r="G147" s="4"/>
      <c r="H147" s="4"/>
      <c r="I147" s="15"/>
      <c r="J147" s="15"/>
      <c r="K147" s="15"/>
      <c r="L147" s="15"/>
      <c r="M147" s="15"/>
      <c r="N147" s="15"/>
      <c r="O147" s="55"/>
      <c r="P147" s="60"/>
      <c r="Q147" s="17"/>
    </row>
    <row r="148" spans="2:17" ht="12.9" customHeight="1">
      <c r="B148" s="4"/>
      <c r="C148" s="4"/>
      <c r="D148" s="14"/>
      <c r="E148" s="14"/>
      <c r="F148" s="14"/>
      <c r="G148" s="4"/>
      <c r="H148" s="4"/>
      <c r="I148" s="15"/>
      <c r="J148" s="15"/>
      <c r="K148" s="15"/>
      <c r="L148" s="15"/>
      <c r="M148" s="15"/>
      <c r="N148" s="15"/>
      <c r="O148" s="55"/>
      <c r="P148" s="60"/>
      <c r="Q148" s="17"/>
    </row>
    <row r="149" spans="2:17" ht="12.9" customHeight="1">
      <c r="B149" s="4"/>
      <c r="C149" s="4"/>
      <c r="D149" s="14"/>
      <c r="E149" s="14"/>
      <c r="F149" s="14"/>
      <c r="G149" s="4"/>
      <c r="H149" s="4"/>
      <c r="I149" s="15"/>
      <c r="J149" s="15"/>
      <c r="K149" s="15"/>
      <c r="L149" s="15"/>
      <c r="M149" s="15"/>
      <c r="N149" s="15"/>
      <c r="O149" s="55"/>
      <c r="P149" s="60"/>
      <c r="Q149" s="17"/>
    </row>
  </sheetData>
  <sheetProtection algorithmName="SHA-512" hashValue="yMc0b4WN02f/bg7DOjyNg2Egs5hngfy02GlE7XQZv8IowSxQiERKWfIPB/a93B2j2QkQIux4BG0SL3kPGaf7IA==" saltValue="qOxPDvGxhrujeIIE7mESKA==" spinCount="100000" sheet="1" objects="1" scenarios="1" selectLockedCells="1"/>
  <mergeCells count="36">
    <mergeCell ref="A22:A23"/>
    <mergeCell ref="B60:H60"/>
    <mergeCell ref="B61:K61"/>
    <mergeCell ref="I73:K76"/>
    <mergeCell ref="I72:K72"/>
    <mergeCell ref="B62:D62"/>
    <mergeCell ref="H62:K62"/>
    <mergeCell ref="H63:K63"/>
    <mergeCell ref="B65:H65"/>
    <mergeCell ref="A72:A76"/>
    <mergeCell ref="B72:D72"/>
    <mergeCell ref="B73:D76"/>
    <mergeCell ref="B69:H69"/>
    <mergeCell ref="B70:D70"/>
    <mergeCell ref="H70:K70"/>
    <mergeCell ref="B66:D66"/>
    <mergeCell ref="A1:P1"/>
    <mergeCell ref="A2:P2"/>
    <mergeCell ref="A3:P3"/>
    <mergeCell ref="O6:P6"/>
    <mergeCell ref="E6:F6"/>
    <mergeCell ref="L79:P81"/>
    <mergeCell ref="A25:A27"/>
    <mergeCell ref="A34:A35"/>
    <mergeCell ref="B67:D67"/>
    <mergeCell ref="H67:K67"/>
    <mergeCell ref="A79:C79"/>
    <mergeCell ref="G79:K81"/>
    <mergeCell ref="D78:F78"/>
    <mergeCell ref="A78:C78"/>
    <mergeCell ref="D79:F81"/>
    <mergeCell ref="G78:K78"/>
    <mergeCell ref="L72:P72"/>
    <mergeCell ref="L73:P76"/>
    <mergeCell ref="L78:P78"/>
    <mergeCell ref="H66:K66"/>
  </mergeCells>
  <phoneticPr fontId="0" type="noConversion"/>
  <printOptions horizontalCentered="1"/>
  <pageMargins left="0.31496062992125984" right="0.31496062992125984" top="0.27" bottom="0.17" header="0.27559055118110237" footer="0.17"/>
  <pageSetup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Primoz</dc:creator>
  <cp:lastModifiedBy>Gregor Byrne</cp:lastModifiedBy>
  <cp:lastPrinted>2021-02-16T02:31:20Z</cp:lastPrinted>
  <dcterms:created xsi:type="dcterms:W3CDTF">2006-01-03T19:23:41Z</dcterms:created>
  <dcterms:modified xsi:type="dcterms:W3CDTF">2023-03-22T16:59:03Z</dcterms:modified>
</cp:coreProperties>
</file>